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OPS\BSF\Training and Work Shops\Leg 1.13.25 Training\"/>
    </mc:Choice>
  </mc:AlternateContent>
  <xr:revisionPtr revIDLastSave="0" documentId="13_ncr:1_{B38D962C-3E76-4156-9BCD-29D91F73F04A}" xr6:coauthVersionLast="47" xr6:coauthVersionMax="47" xr10:uidLastSave="{00000000-0000-0000-0000-000000000000}"/>
  <bookViews>
    <workbookView xWindow="28680" yWindow="-120" windowWidth="29040" windowHeight="15720" xr2:uid="{303CAC86-3946-4C78-A57F-058BBEC42041}"/>
  </bookViews>
  <sheets>
    <sheet name="FY2026 Muni Rpt (2)" sheetId="2" r:id="rId1"/>
    <sheet name="Sheet2" sheetId="3" r:id="rId2"/>
    <sheet name="FY2026 Muni Rpt" sheetId="1" r:id="rId3"/>
  </sheets>
  <definedNames>
    <definedName name="___dfadf">#REF!</definedName>
    <definedName name="__123Graph_A" localSheetId="2" hidden="1">#REF!</definedName>
    <definedName name="__123Graph_A" localSheetId="0" hidden="1">#REF!</definedName>
    <definedName name="__123Graph_A" hidden="1">#REF!</definedName>
    <definedName name="__123Graph_E" localSheetId="2" hidden="1">#REF!</definedName>
    <definedName name="__123Graph_E" localSheetId="0" hidden="1">#REF!</definedName>
    <definedName name="__123Graph_E" hidden="1">#REF!</definedName>
    <definedName name="__123Graph_F" localSheetId="2" hidden="1">#REF!</definedName>
    <definedName name="__123Graph_F" localSheetId="0" hidden="1">#REF!</definedName>
    <definedName name="__123Graph_F" hidden="1">#REF!</definedName>
    <definedName name="_AMO_UniqueIdentifier" hidden="1">"'85e23a0a-b70c-4023-bba5-d77e0c75d014'"</definedName>
    <definedName name="_D_" localSheetId="2">#REF!</definedName>
    <definedName name="_D_" localSheetId="0">#REF!</definedName>
    <definedName name="_D_">#REF!</definedName>
    <definedName name="_E_" localSheetId="2">#REF!</definedName>
    <definedName name="_E_" localSheetId="0">#REF!</definedName>
    <definedName name="_E_">#REF!</definedName>
    <definedName name="_xlnm._FilterDatabase" localSheetId="2" hidden="1">'FY2026 Muni Rpt'!$E$8:$AE$269</definedName>
    <definedName name="_xlnm._FilterDatabase" localSheetId="0" hidden="1">'FY2026 Muni Rpt (2)'!$E$8:$AC$269</definedName>
    <definedName name="_P_" localSheetId="2">#REF!</definedName>
    <definedName name="_P_" localSheetId="0">#REF!</definedName>
    <definedName name="_P_">#REF!</definedName>
    <definedName name="_S_" localSheetId="2">#REF!</definedName>
    <definedName name="_S_" localSheetId="0">#REF!</definedName>
    <definedName name="_S_">#REF!</definedName>
    <definedName name="adfadfa">#REF!</definedName>
    <definedName name="blah">#REF!</definedName>
    <definedName name="CAL" localSheetId="2">#REF!</definedName>
    <definedName name="CAL" localSheetId="0">#REF!</definedName>
    <definedName name="CAL">#REF!</definedName>
    <definedName name="dafd">#REF!</definedName>
    <definedName name="dafdasfa">#REF!</definedName>
    <definedName name="dkafjdkj">#REF!</definedName>
    <definedName name="FY21charter">#REF!</definedName>
    <definedName name="OLD" localSheetId="2">#REF!</definedName>
    <definedName name="OLD" localSheetId="0">#REF!</definedName>
    <definedName name="OLD">#REF!</definedName>
    <definedName name="PRINT" localSheetId="2">#REF!</definedName>
    <definedName name="PRINT" localSheetId="0">#REF!</definedName>
    <definedName name="PRINT">#REF!</definedName>
    <definedName name="_xlnm.Print_Area" localSheetId="2">'FY2026 Muni Rpt'!$D$1:$Z$253</definedName>
    <definedName name="_xlnm.Print_Area" localSheetId="0">'FY2026 Muni Rpt (2)'!$D$1:$X$253</definedName>
    <definedName name="_xlnm.Print_Titles" localSheetId="2">'FY2026 Muni Rpt'!$E:$E,'FY2026 Muni Rpt'!$1:$7</definedName>
    <definedName name="_xlnm.Print_Titles" localSheetId="0">'FY2026 Muni Rpt (2)'!$E:$E,'FY2026 Muni Rpt (2)'!$1:$7</definedName>
    <definedName name="PRINT3" localSheetId="2">#REF!</definedName>
    <definedName name="PRINT3" localSheetId="0">#REF!</definedName>
    <definedName name="PRINT3">#REF!</definedName>
    <definedName name="Sandy">#REF!</definedName>
    <definedName name="T_Additional_2004_Aid" localSheetId="2">#REF!</definedName>
    <definedName name="T_Additional_2004_Aid" localSheetId="0">#REF!</definedName>
    <definedName name="T_Additional_2004_Aid">#REF!</definedName>
    <definedName name="TaxWarr05Import" localSheetId="2">#REF!</definedName>
    <definedName name="TaxWarr05Import" localSheetId="0">#REF!</definedName>
    <definedName name="TaxWarr05Impo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8" i="2"/>
  <c r="J8" i="2"/>
  <c r="J6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H8" i="2"/>
  <c r="H6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F8" i="2"/>
  <c r="F6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AE7" i="2"/>
  <c r="AF7" i="2"/>
  <c r="AG7" i="2"/>
  <c r="AH7" i="2"/>
  <c r="AI7" i="2"/>
  <c r="AD7" i="2"/>
  <c r="K6" i="2"/>
  <c r="O6" i="2"/>
  <c r="N6" i="2"/>
  <c r="M6" i="2"/>
  <c r="I6" i="2"/>
  <c r="G6" i="2"/>
  <c r="V269" i="2"/>
  <c r="X269" i="2" s="1"/>
  <c r="V268" i="2"/>
  <c r="X268" i="2" s="1"/>
  <c r="V267" i="2"/>
  <c r="X267" i="2" s="1"/>
  <c r="V266" i="2"/>
  <c r="X266" i="2" s="1"/>
  <c r="V265" i="2"/>
  <c r="X265" i="2" s="1"/>
  <c r="V264" i="2"/>
  <c r="X264" i="2" s="1"/>
  <c r="V263" i="2"/>
  <c r="X263" i="2" s="1"/>
  <c r="V262" i="2"/>
  <c r="X262" i="2" s="1"/>
  <c r="V261" i="2"/>
  <c r="X261" i="2" s="1"/>
  <c r="V260" i="2"/>
  <c r="X260" i="2" s="1"/>
  <c r="V259" i="2"/>
  <c r="X259" i="2" s="1"/>
  <c r="V258" i="2"/>
  <c r="X258" i="2" s="1"/>
  <c r="V257" i="2"/>
  <c r="X257" i="2" s="1"/>
  <c r="V256" i="2"/>
  <c r="X256" i="2" s="1"/>
  <c r="V255" i="2"/>
  <c r="X255" i="2" s="1"/>
  <c r="V254" i="2"/>
  <c r="X254" i="2" s="1"/>
  <c r="V253" i="2"/>
  <c r="X253" i="2" s="1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T6" i="2"/>
  <c r="R6" i="2"/>
  <c r="P6" i="2"/>
  <c r="AE7" i="1"/>
  <c r="G8" i="1"/>
  <c r="I8" i="1"/>
  <c r="K8" i="1"/>
  <c r="M8" i="1"/>
  <c r="S8" i="1"/>
  <c r="X253" i="1"/>
  <c r="Z253" i="1" s="1"/>
  <c r="X254" i="1"/>
  <c r="Z254" i="1" s="1"/>
  <c r="X255" i="1"/>
  <c r="Z255" i="1" s="1"/>
  <c r="X256" i="1"/>
  <c r="Z256" i="1" s="1"/>
  <c r="X257" i="1"/>
  <c r="Z257" i="1" s="1"/>
  <c r="X258" i="1"/>
  <c r="Z258" i="1" s="1"/>
  <c r="X259" i="1"/>
  <c r="Z259" i="1" s="1"/>
  <c r="X260" i="1"/>
  <c r="Z260" i="1" s="1"/>
  <c r="X261" i="1"/>
  <c r="X262" i="1"/>
  <c r="X263" i="1"/>
  <c r="Z263" i="1" s="1"/>
  <c r="X264" i="1"/>
  <c r="Z264" i="1" s="1"/>
  <c r="X265" i="1"/>
  <c r="Z265" i="1" s="1"/>
  <c r="X266" i="1"/>
  <c r="Z266" i="1" s="1"/>
  <c r="X267" i="1"/>
  <c r="Z267" i="1" s="1"/>
  <c r="X268" i="1"/>
  <c r="Z268" i="1" s="1"/>
  <c r="X269" i="1"/>
  <c r="Z269" i="1" s="1"/>
  <c r="AF269" i="1"/>
  <c r="AG269" i="1" s="1"/>
  <c r="AF268" i="1"/>
  <c r="AG268" i="1" s="1"/>
  <c r="AF267" i="1"/>
  <c r="AG267" i="1" s="1"/>
  <c r="AF266" i="1"/>
  <c r="AG266" i="1" s="1"/>
  <c r="AF265" i="1"/>
  <c r="AG265" i="1" s="1"/>
  <c r="AF264" i="1"/>
  <c r="AG264" i="1" s="1"/>
  <c r="AF263" i="1"/>
  <c r="AG263" i="1" s="1"/>
  <c r="AF262" i="1"/>
  <c r="AG262" i="1" s="1"/>
  <c r="AF261" i="1"/>
  <c r="AG261" i="1" s="1"/>
  <c r="Z261" i="1"/>
  <c r="AF260" i="1"/>
  <c r="AG260" i="1" s="1"/>
  <c r="AF259" i="1"/>
  <c r="AG259" i="1" s="1"/>
  <c r="AF258" i="1"/>
  <c r="AG258" i="1" s="1"/>
  <c r="AF257" i="1"/>
  <c r="AG257" i="1" s="1"/>
  <c r="AF256" i="1"/>
  <c r="AG256" i="1" s="1"/>
  <c r="AF255" i="1"/>
  <c r="AG255" i="1" s="1"/>
  <c r="AF254" i="1"/>
  <c r="AG254" i="1" s="1"/>
  <c r="AF253" i="1"/>
  <c r="AG253" i="1" s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S226" i="1"/>
  <c r="C226" i="1"/>
  <c r="C225" i="1"/>
  <c r="C224" i="1"/>
  <c r="C223" i="1"/>
  <c r="C222" i="1"/>
  <c r="C221" i="1"/>
  <c r="C220" i="1"/>
  <c r="C219" i="1"/>
  <c r="S218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S149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S131" i="1"/>
  <c r="C131" i="1"/>
  <c r="S130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S110" i="1"/>
  <c r="C110" i="1"/>
  <c r="C109" i="1"/>
  <c r="C108" i="1"/>
  <c r="C107" i="1"/>
  <c r="S106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S90" i="1"/>
  <c r="C90" i="1"/>
  <c r="C89" i="1"/>
  <c r="C88" i="1"/>
  <c r="C87" i="1"/>
  <c r="S86" i="1"/>
  <c r="C86" i="1"/>
  <c r="C85" i="1"/>
  <c r="C84" i="1"/>
  <c r="C83" i="1"/>
  <c r="C82" i="1"/>
  <c r="S81" i="1"/>
  <c r="C81" i="1"/>
  <c r="C80" i="1"/>
  <c r="C79" i="1"/>
  <c r="S78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S53" i="1"/>
  <c r="C53" i="1"/>
  <c r="S52" i="1"/>
  <c r="C52" i="1"/>
  <c r="C51" i="1"/>
  <c r="C50" i="1"/>
  <c r="C49" i="1"/>
  <c r="S48" i="1"/>
  <c r="C48" i="1"/>
  <c r="C47" i="1"/>
  <c r="C46" i="1"/>
  <c r="S45" i="1"/>
  <c r="C45" i="1"/>
  <c r="C44" i="1"/>
  <c r="C43" i="1"/>
  <c r="C42" i="1"/>
  <c r="C41" i="1"/>
  <c r="S40" i="1"/>
  <c r="C40" i="1"/>
  <c r="C39" i="1"/>
  <c r="C38" i="1"/>
  <c r="C37" i="1"/>
  <c r="C36" i="1"/>
  <c r="C35" i="1"/>
  <c r="C34" i="1"/>
  <c r="C33" i="1"/>
  <c r="C32" i="1"/>
  <c r="C31" i="1"/>
  <c r="S30" i="1"/>
  <c r="C30" i="1"/>
  <c r="C29" i="1"/>
  <c r="C28" i="1"/>
  <c r="C27" i="1"/>
  <c r="C26" i="1"/>
  <c r="C25" i="1"/>
  <c r="C24" i="1"/>
  <c r="S23" i="1"/>
  <c r="C23" i="1"/>
  <c r="C22" i="1"/>
  <c r="C21" i="1"/>
  <c r="S20" i="1"/>
  <c r="C20" i="1"/>
  <c r="C19" i="1"/>
  <c r="C18" i="1"/>
  <c r="C17" i="1"/>
  <c r="C16" i="1"/>
  <c r="C15" i="1"/>
  <c r="S14" i="1"/>
  <c r="C14" i="1"/>
  <c r="S13" i="1"/>
  <c r="C13" i="1"/>
  <c r="C12" i="1"/>
  <c r="C11" i="1"/>
  <c r="S10" i="1"/>
  <c r="C10" i="1"/>
  <c r="C9" i="1"/>
  <c r="V6" i="1"/>
  <c r="N265" i="2" l="1"/>
  <c r="N259" i="2"/>
  <c r="N256" i="2"/>
  <c r="N260" i="2"/>
  <c r="N258" i="2"/>
  <c r="N269" i="2"/>
  <c r="N262" i="2"/>
  <c r="N268" i="2"/>
  <c r="N257" i="2"/>
  <c r="N266" i="2"/>
  <c r="N267" i="2"/>
  <c r="N264" i="2"/>
  <c r="N261" i="2"/>
  <c r="N263" i="2"/>
  <c r="N255" i="2"/>
  <c r="I12" i="1"/>
  <c r="S25" i="1"/>
  <c r="S61" i="1"/>
  <c r="S62" i="1"/>
  <c r="S102" i="1"/>
  <c r="S103" i="1"/>
  <c r="S104" i="1"/>
  <c r="S133" i="1"/>
  <c r="S140" i="1"/>
  <c r="S141" i="1"/>
  <c r="M208" i="1"/>
  <c r="S24" i="1"/>
  <c r="S83" i="1"/>
  <c r="S84" i="1"/>
  <c r="S89" i="1"/>
  <c r="S108" i="1"/>
  <c r="S160" i="1"/>
  <c r="S161" i="1"/>
  <c r="S37" i="1"/>
  <c r="S38" i="1"/>
  <c r="K120" i="1"/>
  <c r="K166" i="1"/>
  <c r="S26" i="1"/>
  <c r="S55" i="1"/>
  <c r="S94" i="1"/>
  <c r="S112" i="1"/>
  <c r="S116" i="1"/>
  <c r="S118" i="1"/>
  <c r="S16" i="1"/>
  <c r="S31" i="1"/>
  <c r="S32" i="1"/>
  <c r="S34" i="1"/>
  <c r="S74" i="1"/>
  <c r="S75" i="1"/>
  <c r="S95" i="1"/>
  <c r="S119" i="1"/>
  <c r="S219" i="1"/>
  <c r="S224" i="1"/>
  <c r="S225" i="1"/>
  <c r="Z262" i="1"/>
  <c r="S230" i="1"/>
  <c r="S35" i="1"/>
  <c r="M46" i="1"/>
  <c r="S88" i="1"/>
  <c r="S17" i="1"/>
  <c r="K19" i="1"/>
  <c r="S39" i="1"/>
  <c r="S56" i="1"/>
  <c r="K59" i="1"/>
  <c r="M76" i="1"/>
  <c r="S91" i="1"/>
  <c r="S93" i="1"/>
  <c r="S100" i="1"/>
  <c r="K116" i="1"/>
  <c r="S157" i="1"/>
  <c r="S158" i="1"/>
  <c r="S227" i="1"/>
  <c r="K236" i="1"/>
  <c r="K243" i="1"/>
  <c r="M23" i="1"/>
  <c r="S9" i="1"/>
  <c r="M12" i="1"/>
  <c r="S15" i="1"/>
  <c r="S18" i="1"/>
  <c r="S33" i="1"/>
  <c r="K48" i="1"/>
  <c r="S51" i="1"/>
  <c r="S58" i="1"/>
  <c r="S77" i="1"/>
  <c r="S114" i="1"/>
  <c r="S139" i="1"/>
  <c r="S163" i="1"/>
  <c r="S222" i="1"/>
  <c r="S223" i="1"/>
  <c r="M24" i="1"/>
  <c r="M20" i="1"/>
  <c r="S87" i="1"/>
  <c r="S107" i="1"/>
  <c r="S144" i="1"/>
  <c r="S212" i="1"/>
  <c r="S21" i="1"/>
  <c r="S29" i="1"/>
  <c r="S43" i="1"/>
  <c r="M58" i="1"/>
  <c r="S70" i="1"/>
  <c r="S82" i="1"/>
  <c r="S96" i="1"/>
  <c r="S101" i="1"/>
  <c r="S124" i="1"/>
  <c r="S125" i="1"/>
  <c r="S126" i="1"/>
  <c r="K130" i="1"/>
  <c r="S147" i="1"/>
  <c r="M15" i="1"/>
  <c r="M9" i="1"/>
  <c r="S11" i="1"/>
  <c r="K13" i="1"/>
  <c r="S27" i="1"/>
  <c r="S59" i="1"/>
  <c r="M84" i="1"/>
  <c r="K92" i="1"/>
  <c r="S127" i="1"/>
  <c r="S150" i="1"/>
  <c r="S152" i="1"/>
  <c r="S153" i="1"/>
  <c r="S154" i="1"/>
  <c r="M164" i="1"/>
  <c r="S191" i="1"/>
  <c r="S205" i="1"/>
  <c r="M224" i="1"/>
  <c r="S232" i="1"/>
  <c r="M241" i="1"/>
  <c r="M154" i="1"/>
  <c r="N6" i="1"/>
  <c r="M21" i="1"/>
  <c r="K172" i="1"/>
  <c r="M45" i="1"/>
  <c r="K45" i="1"/>
  <c r="M180" i="1"/>
  <c r="K22" i="1"/>
  <c r="M47" i="1"/>
  <c r="K47" i="1"/>
  <c r="M17" i="1"/>
  <c r="S36" i="1"/>
  <c r="M56" i="1"/>
  <c r="M11" i="1"/>
  <c r="K11" i="1"/>
  <c r="M14" i="1"/>
  <c r="K14" i="1"/>
  <c r="M18" i="1"/>
  <c r="M113" i="1"/>
  <c r="K113" i="1"/>
  <c r="M184" i="1"/>
  <c r="K184" i="1"/>
  <c r="M44" i="1"/>
  <c r="K44" i="1"/>
  <c r="M207" i="1"/>
  <c r="K16" i="1"/>
  <c r="S28" i="1"/>
  <c r="K55" i="1"/>
  <c r="K133" i="1"/>
  <c r="M226" i="1"/>
  <c r="S12" i="1"/>
  <c r="G49" i="1"/>
  <c r="M61" i="1"/>
  <c r="K65" i="1"/>
  <c r="M176" i="1"/>
  <c r="I22" i="1"/>
  <c r="I20" i="1"/>
  <c r="K70" i="1"/>
  <c r="K192" i="1"/>
  <c r="K10" i="1"/>
  <c r="K188" i="1"/>
  <c r="K54" i="1"/>
  <c r="H6" i="1"/>
  <c r="K18" i="1"/>
  <c r="K21" i="1"/>
  <c r="K168" i="1"/>
  <c r="S22" i="1"/>
  <c r="G28" i="1"/>
  <c r="G36" i="1"/>
  <c r="S44" i="1"/>
  <c r="M49" i="1"/>
  <c r="M51" i="1"/>
  <c r="S60" i="1"/>
  <c r="S111" i="1"/>
  <c r="S121" i="1"/>
  <c r="S156" i="1"/>
  <c r="S98" i="1"/>
  <c r="S145" i="1"/>
  <c r="S209" i="1"/>
  <c r="K25" i="1"/>
  <c r="M43" i="1"/>
  <c r="M52" i="1"/>
  <c r="M74" i="1"/>
  <c r="S142" i="1"/>
  <c r="S155" i="1"/>
  <c r="S239" i="1"/>
  <c r="M10" i="1"/>
  <c r="G14" i="1"/>
  <c r="S41" i="1"/>
  <c r="S42" i="1"/>
  <c r="M48" i="1"/>
  <c r="K60" i="1"/>
  <c r="K86" i="1"/>
  <c r="S92" i="1"/>
  <c r="K98" i="1"/>
  <c r="M111" i="1"/>
  <c r="M121" i="1"/>
  <c r="S134" i="1"/>
  <c r="S146" i="1"/>
  <c r="K149" i="1"/>
  <c r="S159" i="1"/>
  <c r="S193" i="1"/>
  <c r="K209" i="1"/>
  <c r="S216" i="1"/>
  <c r="S217" i="1"/>
  <c r="K220" i="1"/>
  <c r="K228" i="1"/>
  <c r="K238" i="1"/>
  <c r="K242" i="1"/>
  <c r="K246" i="1"/>
  <c r="M13" i="1"/>
  <c r="M16" i="1"/>
  <c r="G18" i="1"/>
  <c r="M19" i="1"/>
  <c r="M25" i="1"/>
  <c r="S49" i="1"/>
  <c r="S50" i="1"/>
  <c r="S66" i="1"/>
  <c r="K69" i="1"/>
  <c r="M71" i="1"/>
  <c r="S71" i="1"/>
  <c r="K91" i="1"/>
  <c r="S109" i="1"/>
  <c r="K112" i="1"/>
  <c r="S115" i="1"/>
  <c r="S128" i="1"/>
  <c r="S129" i="1"/>
  <c r="S136" i="1"/>
  <c r="S137" i="1"/>
  <c r="K167" i="1"/>
  <c r="K171" i="1"/>
  <c r="K179" i="1"/>
  <c r="K187" i="1"/>
  <c r="S189" i="1"/>
  <c r="K195" i="1"/>
  <c r="S197" i="1"/>
  <c r="K212" i="1"/>
  <c r="K229" i="1"/>
  <c r="G9" i="1"/>
  <c r="G12" i="1"/>
  <c r="S19" i="1"/>
  <c r="M22" i="1"/>
  <c r="M41" i="1"/>
  <c r="M42" i="1"/>
  <c r="K43" i="1"/>
  <c r="S46" i="1"/>
  <c r="M55" i="1"/>
  <c r="K56" i="1"/>
  <c r="M64" i="1"/>
  <c r="K83" i="1"/>
  <c r="M99" i="1"/>
  <c r="S105" i="1"/>
  <c r="K125" i="1"/>
  <c r="K132" i="1"/>
  <c r="S138" i="1"/>
  <c r="K141" i="1"/>
  <c r="S148" i="1"/>
  <c r="K151" i="1"/>
  <c r="S201" i="1"/>
  <c r="S237" i="1"/>
  <c r="K57" i="1"/>
  <c r="M57" i="1"/>
  <c r="F6" i="1"/>
  <c r="K12" i="1"/>
  <c r="I13" i="1"/>
  <c r="G15" i="1"/>
  <c r="G17" i="1"/>
  <c r="I19" i="1"/>
  <c r="K20" i="1"/>
  <c r="G24" i="1"/>
  <c r="G31" i="1"/>
  <c r="K32" i="1"/>
  <c r="M32" i="1"/>
  <c r="G39" i="1"/>
  <c r="K40" i="1"/>
  <c r="M40" i="1"/>
  <c r="G43" i="1"/>
  <c r="R6" i="1"/>
  <c r="I14" i="1"/>
  <c r="G16" i="1"/>
  <c r="I18" i="1"/>
  <c r="G26" i="1"/>
  <c r="K27" i="1"/>
  <c r="M27" i="1"/>
  <c r="G34" i="1"/>
  <c r="K35" i="1"/>
  <c r="M35" i="1"/>
  <c r="I42" i="1"/>
  <c r="G58" i="1"/>
  <c r="I67" i="1"/>
  <c r="S67" i="1"/>
  <c r="I15" i="1"/>
  <c r="I17" i="1"/>
  <c r="G23" i="1"/>
  <c r="K24" i="1"/>
  <c r="G29" i="1"/>
  <c r="K30" i="1"/>
  <c r="M30" i="1"/>
  <c r="G37" i="1"/>
  <c r="K38" i="1"/>
  <c r="M38" i="1"/>
  <c r="I57" i="1"/>
  <c r="I63" i="1"/>
  <c r="T6" i="1"/>
  <c r="G10" i="1"/>
  <c r="K15" i="1"/>
  <c r="I16" i="1"/>
  <c r="K17" i="1"/>
  <c r="G22" i="1"/>
  <c r="G32" i="1"/>
  <c r="K33" i="1"/>
  <c r="M33" i="1"/>
  <c r="G40" i="1"/>
  <c r="S47" i="1"/>
  <c r="I47" i="1"/>
  <c r="G263" i="1"/>
  <c r="G255" i="1"/>
  <c r="G264" i="1"/>
  <c r="G256" i="1"/>
  <c r="G265" i="1"/>
  <c r="G257" i="1"/>
  <c r="G266" i="1"/>
  <c r="G258" i="1"/>
  <c r="G267" i="1"/>
  <c r="G259" i="1"/>
  <c r="G268" i="1"/>
  <c r="G269" i="1"/>
  <c r="G262" i="1"/>
  <c r="G261" i="1"/>
  <c r="G251" i="1"/>
  <c r="G247" i="1"/>
  <c r="G239" i="1"/>
  <c r="G236" i="1"/>
  <c r="G260" i="1"/>
  <c r="G250" i="1"/>
  <c r="G246" i="1"/>
  <c r="G238" i="1"/>
  <c r="G249" i="1"/>
  <c r="G240" i="1"/>
  <c r="G252" i="1"/>
  <c r="G248" i="1"/>
  <c r="G242" i="1"/>
  <c r="G234" i="1"/>
  <c r="G227" i="1"/>
  <c r="G230" i="1"/>
  <c r="G214" i="1"/>
  <c r="G211" i="1"/>
  <c r="G213" i="1"/>
  <c r="G228" i="1"/>
  <c r="G220" i="1"/>
  <c r="G219" i="1"/>
  <c r="G218" i="1"/>
  <c r="G210" i="1"/>
  <c r="G161" i="1"/>
  <c r="G212" i="1"/>
  <c r="G208" i="1"/>
  <c r="G226" i="1"/>
  <c r="G204" i="1"/>
  <c r="G191" i="1"/>
  <c r="G182" i="1"/>
  <c r="G174" i="1"/>
  <c r="G166" i="1"/>
  <c r="G200" i="1"/>
  <c r="G162" i="1"/>
  <c r="G146" i="1"/>
  <c r="G138" i="1"/>
  <c r="G130" i="1"/>
  <c r="G196" i="1"/>
  <c r="G160" i="1"/>
  <c r="G159" i="1"/>
  <c r="G152" i="1"/>
  <c r="G144" i="1"/>
  <c r="G184" i="1"/>
  <c r="G176" i="1"/>
  <c r="G150" i="1"/>
  <c r="G142" i="1"/>
  <c r="G134" i="1"/>
  <c r="G232" i="1"/>
  <c r="G168" i="1"/>
  <c r="G126" i="1"/>
  <c r="G132" i="1"/>
  <c r="G140" i="1"/>
  <c r="G148" i="1"/>
  <c r="G47" i="1"/>
  <c r="G42" i="1"/>
  <c r="G45" i="1"/>
  <c r="O5" i="1"/>
  <c r="G46" i="1"/>
  <c r="I9" i="1"/>
  <c r="G11" i="1"/>
  <c r="G21" i="1"/>
  <c r="I23" i="1"/>
  <c r="G27" i="1"/>
  <c r="K28" i="1"/>
  <c r="M28" i="1"/>
  <c r="G35" i="1"/>
  <c r="K36" i="1"/>
  <c r="M36" i="1"/>
  <c r="G44" i="1"/>
  <c r="G48" i="1"/>
  <c r="K29" i="1"/>
  <c r="M29" i="1"/>
  <c r="K37" i="1"/>
  <c r="M37" i="1"/>
  <c r="K9" i="1"/>
  <c r="G20" i="1"/>
  <c r="K23" i="1"/>
  <c r="G25" i="1"/>
  <c r="G30" i="1"/>
  <c r="K31" i="1"/>
  <c r="M31" i="1"/>
  <c r="G38" i="1"/>
  <c r="K39" i="1"/>
  <c r="M39" i="1"/>
  <c r="G41" i="1"/>
  <c r="I266" i="1"/>
  <c r="I258" i="1"/>
  <c r="I255" i="1"/>
  <c r="I250" i="1"/>
  <c r="I241" i="1"/>
  <c r="I246" i="1"/>
  <c r="I238" i="1"/>
  <c r="I240" i="1"/>
  <c r="I263" i="1"/>
  <c r="I242" i="1"/>
  <c r="I234" i="1"/>
  <c r="I244" i="1"/>
  <c r="I232" i="1"/>
  <c r="I225" i="1"/>
  <c r="I224" i="1"/>
  <c r="I216" i="1"/>
  <c r="I218" i="1"/>
  <c r="I217" i="1"/>
  <c r="I223" i="1"/>
  <c r="I197" i="1"/>
  <c r="I193" i="1"/>
  <c r="I226" i="1"/>
  <c r="I209" i="1"/>
  <c r="I184" i="1"/>
  <c r="I176" i="1"/>
  <c r="I168" i="1"/>
  <c r="I205" i="1"/>
  <c r="I160" i="1"/>
  <c r="I159" i="1"/>
  <c r="I152" i="1"/>
  <c r="I144" i="1"/>
  <c r="I136" i="1"/>
  <c r="I128" i="1"/>
  <c r="I158" i="1"/>
  <c r="I150" i="1"/>
  <c r="I201" i="1"/>
  <c r="I186" i="1"/>
  <c r="I148" i="1"/>
  <c r="I140" i="1"/>
  <c r="I178" i="1"/>
  <c r="I132" i="1"/>
  <c r="I146" i="1"/>
  <c r="I127" i="1"/>
  <c r="I114" i="1"/>
  <c r="I110" i="1"/>
  <c r="I106" i="1"/>
  <c r="I102" i="1"/>
  <c r="I138" i="1"/>
  <c r="I130" i="1"/>
  <c r="I170" i="1"/>
  <c r="I96" i="1"/>
  <c r="I104" i="1"/>
  <c r="I95" i="1"/>
  <c r="I86" i="1"/>
  <c r="I78" i="1"/>
  <c r="I112" i="1"/>
  <c r="I93" i="1"/>
  <c r="I87" i="1"/>
  <c r="I116" i="1"/>
  <c r="I92" i="1"/>
  <c r="I90" i="1"/>
  <c r="I82" i="1"/>
  <c r="I101" i="1"/>
  <c r="I108" i="1"/>
  <c r="I83" i="1"/>
  <c r="I66" i="1"/>
  <c r="I75" i="1"/>
  <c r="I70" i="1"/>
  <c r="I45" i="1"/>
  <c r="I56" i="1"/>
  <c r="I48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88" i="1"/>
  <c r="I71" i="1"/>
  <c r="I60" i="1"/>
  <c r="I43" i="1"/>
  <c r="I74" i="1"/>
  <c r="I52" i="1"/>
  <c r="I49" i="1"/>
  <c r="I53" i="1"/>
  <c r="I44" i="1"/>
  <c r="I10" i="1"/>
  <c r="I11" i="1"/>
  <c r="G13" i="1"/>
  <c r="G19" i="1"/>
  <c r="I21" i="1"/>
  <c r="K26" i="1"/>
  <c r="M26" i="1"/>
  <c r="G33" i="1"/>
  <c r="K34" i="1"/>
  <c r="M34" i="1"/>
  <c r="I41" i="1"/>
  <c r="K50" i="1"/>
  <c r="M50" i="1"/>
  <c r="K42" i="1"/>
  <c r="M54" i="1"/>
  <c r="S57" i="1"/>
  <c r="I58" i="1"/>
  <c r="I61" i="1"/>
  <c r="M63" i="1"/>
  <c r="K68" i="1"/>
  <c r="G50" i="1"/>
  <c r="K58" i="1"/>
  <c r="I65" i="1"/>
  <c r="M66" i="1"/>
  <c r="M73" i="1"/>
  <c r="I79" i="1"/>
  <c r="I80" i="1"/>
  <c r="M85" i="1"/>
  <c r="I50" i="1"/>
  <c r="G51" i="1"/>
  <c r="M53" i="1"/>
  <c r="M59" i="1"/>
  <c r="M62" i="1"/>
  <c r="G68" i="1"/>
  <c r="K72" i="1"/>
  <c r="M72" i="1"/>
  <c r="K75" i="1"/>
  <c r="M82" i="1"/>
  <c r="K268" i="1"/>
  <c r="K260" i="1"/>
  <c r="K265" i="1"/>
  <c r="K257" i="1"/>
  <c r="K256" i="1"/>
  <c r="K231" i="1"/>
  <c r="K163" i="1"/>
  <c r="K148" i="1"/>
  <c r="K146" i="1"/>
  <c r="K138" i="1"/>
  <c r="K117" i="1"/>
  <c r="K109" i="1"/>
  <c r="K144" i="1"/>
  <c r="K121" i="1"/>
  <c r="K99" i="1"/>
  <c r="K115" i="1"/>
  <c r="K128" i="1"/>
  <c r="K100" i="1"/>
  <c r="K136" i="1"/>
  <c r="K111" i="1"/>
  <c r="K81" i="1"/>
  <c r="K73" i="1"/>
  <c r="K85" i="1"/>
  <c r="M262" i="1"/>
  <c r="M259" i="1"/>
  <c r="M210" i="1"/>
  <c r="M203" i="1"/>
  <c r="M199" i="1"/>
  <c r="M195" i="1"/>
  <c r="M204" i="1"/>
  <c r="M200" i="1"/>
  <c r="M196" i="1"/>
  <c r="M202" i="1"/>
  <c r="M209" i="1"/>
  <c r="M194" i="1"/>
  <c r="M213" i="1"/>
  <c r="M205" i="1"/>
  <c r="M201" i="1"/>
  <c r="M214" i="1"/>
  <c r="M197" i="1"/>
  <c r="M211" i="1"/>
  <c r="M206" i="1"/>
  <c r="M193" i="1"/>
  <c r="M101" i="1"/>
  <c r="M79" i="1"/>
  <c r="M83" i="1"/>
  <c r="M78" i="1"/>
  <c r="K41" i="1"/>
  <c r="I46" i="1"/>
  <c r="K49" i="1"/>
  <c r="I51" i="1"/>
  <c r="I64" i="1"/>
  <c r="I68" i="1"/>
  <c r="M70" i="1"/>
  <c r="K77" i="1"/>
  <c r="K46" i="1"/>
  <c r="K52" i="1"/>
  <c r="S54" i="1"/>
  <c r="G55" i="1"/>
  <c r="G62" i="1"/>
  <c r="K63" i="1"/>
  <c r="S63" i="1"/>
  <c r="K64" i="1"/>
  <c r="G66" i="1"/>
  <c r="M67" i="1"/>
  <c r="K67" i="1"/>
  <c r="K74" i="1"/>
  <c r="K103" i="1"/>
  <c r="K51" i="1"/>
  <c r="K53" i="1"/>
  <c r="G54" i="1"/>
  <c r="I55" i="1"/>
  <c r="G59" i="1"/>
  <c r="K61" i="1"/>
  <c r="I62" i="1"/>
  <c r="M65" i="1"/>
  <c r="M68" i="1"/>
  <c r="I72" i="1"/>
  <c r="M81" i="1"/>
  <c r="I54" i="1"/>
  <c r="I59" i="1"/>
  <c r="M60" i="1"/>
  <c r="S65" i="1"/>
  <c r="K66" i="1"/>
  <c r="G70" i="1"/>
  <c r="M75" i="1"/>
  <c r="K78" i="1"/>
  <c r="G56" i="1"/>
  <c r="M69" i="1"/>
  <c r="I89" i="1"/>
  <c r="M90" i="1"/>
  <c r="M95" i="1"/>
  <c r="M96" i="1"/>
  <c r="I111" i="1"/>
  <c r="G53" i="1"/>
  <c r="G61" i="1"/>
  <c r="K62" i="1"/>
  <c r="G72" i="1"/>
  <c r="S79" i="1"/>
  <c r="M87" i="1"/>
  <c r="M89" i="1"/>
  <c r="I97" i="1"/>
  <c r="S72" i="1"/>
  <c r="M77" i="1"/>
  <c r="M80" i="1"/>
  <c r="G82" i="1"/>
  <c r="K84" i="1"/>
  <c r="G85" i="1"/>
  <c r="I94" i="1"/>
  <c r="I100" i="1"/>
  <c r="G64" i="1"/>
  <c r="S68" i="1"/>
  <c r="K71" i="1"/>
  <c r="G73" i="1"/>
  <c r="K76" i="1"/>
  <c r="S85" i="1"/>
  <c r="I85" i="1"/>
  <c r="M88" i="1"/>
  <c r="G90" i="1"/>
  <c r="M91" i="1"/>
  <c r="K96" i="1"/>
  <c r="G52" i="1"/>
  <c r="G60" i="1"/>
  <c r="S64" i="1"/>
  <c r="G69" i="1"/>
  <c r="I73" i="1"/>
  <c r="S73" i="1"/>
  <c r="S76" i="1"/>
  <c r="G81" i="1"/>
  <c r="K82" i="1"/>
  <c r="K89" i="1"/>
  <c r="M93" i="1"/>
  <c r="I98" i="1"/>
  <c r="K104" i="1"/>
  <c r="G57" i="1"/>
  <c r="G65" i="1"/>
  <c r="I69" i="1"/>
  <c r="S69" i="1"/>
  <c r="G74" i="1"/>
  <c r="G76" i="1"/>
  <c r="G77" i="1"/>
  <c r="K80" i="1"/>
  <c r="S80" i="1"/>
  <c r="I84" i="1"/>
  <c r="M86" i="1"/>
  <c r="K90" i="1"/>
  <c r="G92" i="1"/>
  <c r="K95" i="1"/>
  <c r="I76" i="1"/>
  <c r="I77" i="1"/>
  <c r="K94" i="1"/>
  <c r="M94" i="1"/>
  <c r="M97" i="1"/>
  <c r="M98" i="1"/>
  <c r="K107" i="1"/>
  <c r="M120" i="1"/>
  <c r="G63" i="1"/>
  <c r="G71" i="1"/>
  <c r="G79" i="1"/>
  <c r="G87" i="1"/>
  <c r="K88" i="1"/>
  <c r="K108" i="1"/>
  <c r="G109" i="1"/>
  <c r="K110" i="1"/>
  <c r="M110" i="1"/>
  <c r="M112" i="1"/>
  <c r="S117" i="1"/>
  <c r="I119" i="1"/>
  <c r="K123" i="1"/>
  <c r="M123" i="1"/>
  <c r="I137" i="1"/>
  <c r="M141" i="1"/>
  <c r="G84" i="1"/>
  <c r="G97" i="1"/>
  <c r="K101" i="1"/>
  <c r="M102" i="1"/>
  <c r="I103" i="1"/>
  <c r="G105" i="1"/>
  <c r="I109" i="1"/>
  <c r="K119" i="1"/>
  <c r="K124" i="1"/>
  <c r="M124" i="1"/>
  <c r="M125" i="1"/>
  <c r="K156" i="1"/>
  <c r="I157" i="1"/>
  <c r="G89" i="1"/>
  <c r="G94" i="1"/>
  <c r="S97" i="1"/>
  <c r="M104" i="1"/>
  <c r="I105" i="1"/>
  <c r="M106" i="1"/>
  <c r="I107" i="1"/>
  <c r="G117" i="1"/>
  <c r="M122" i="1"/>
  <c r="M129" i="1"/>
  <c r="G133" i="1"/>
  <c r="G78" i="1"/>
  <c r="K79" i="1"/>
  <c r="G86" i="1"/>
  <c r="K87" i="1"/>
  <c r="G91" i="1"/>
  <c r="K93" i="1"/>
  <c r="M100" i="1"/>
  <c r="M103" i="1"/>
  <c r="K105" i="1"/>
  <c r="M108" i="1"/>
  <c r="S113" i="1"/>
  <c r="I117" i="1"/>
  <c r="I133" i="1"/>
  <c r="M146" i="1"/>
  <c r="K152" i="1"/>
  <c r="G67" i="1"/>
  <c r="G75" i="1"/>
  <c r="I81" i="1"/>
  <c r="G83" i="1"/>
  <c r="I91" i="1"/>
  <c r="M92" i="1"/>
  <c r="G95" i="1"/>
  <c r="K97" i="1"/>
  <c r="G99" i="1"/>
  <c r="M105" i="1"/>
  <c r="M107" i="1"/>
  <c r="I115" i="1"/>
  <c r="G118" i="1"/>
  <c r="I125" i="1"/>
  <c r="G129" i="1"/>
  <c r="G80" i="1"/>
  <c r="G88" i="1"/>
  <c r="S99" i="1"/>
  <c r="I99" i="1"/>
  <c r="K102" i="1"/>
  <c r="G113" i="1"/>
  <c r="K114" i="1"/>
  <c r="M114" i="1"/>
  <c r="M116" i="1"/>
  <c r="I118" i="1"/>
  <c r="M119" i="1"/>
  <c r="M128" i="1"/>
  <c r="G145" i="1"/>
  <c r="G96" i="1"/>
  <c r="G100" i="1"/>
  <c r="K106" i="1"/>
  <c r="I113" i="1"/>
  <c r="M115" i="1"/>
  <c r="K118" i="1"/>
  <c r="K122" i="1"/>
  <c r="M127" i="1"/>
  <c r="M132" i="1"/>
  <c r="G93" i="1"/>
  <c r="G101" i="1"/>
  <c r="G104" i="1"/>
  <c r="G108" i="1"/>
  <c r="G112" i="1"/>
  <c r="G116" i="1"/>
  <c r="G120" i="1"/>
  <c r="I121" i="1"/>
  <c r="I126" i="1"/>
  <c r="G128" i="1"/>
  <c r="M130" i="1"/>
  <c r="M131" i="1"/>
  <c r="K135" i="1"/>
  <c r="G136" i="1"/>
  <c r="S143" i="1"/>
  <c r="I143" i="1"/>
  <c r="M145" i="1"/>
  <c r="M147" i="1"/>
  <c r="G151" i="1"/>
  <c r="G156" i="1"/>
  <c r="M158" i="1"/>
  <c r="K158" i="1"/>
  <c r="K255" i="1"/>
  <c r="M258" i="1"/>
  <c r="M260" i="1"/>
  <c r="G98" i="1"/>
  <c r="G119" i="1"/>
  <c r="I120" i="1"/>
  <c r="S120" i="1"/>
  <c r="G125" i="1"/>
  <c r="G137" i="1"/>
  <c r="M138" i="1"/>
  <c r="K143" i="1"/>
  <c r="S151" i="1"/>
  <c r="I151" i="1"/>
  <c r="G157" i="1"/>
  <c r="I162" i="1"/>
  <c r="G186" i="1"/>
  <c r="M134" i="1"/>
  <c r="K139" i="1"/>
  <c r="K140" i="1"/>
  <c r="M149" i="1"/>
  <c r="G153" i="1"/>
  <c r="G102" i="1"/>
  <c r="G106" i="1"/>
  <c r="G110" i="1"/>
  <c r="G114" i="1"/>
  <c r="G124" i="1"/>
  <c r="M126" i="1"/>
  <c r="G127" i="1"/>
  <c r="K131" i="1"/>
  <c r="S132" i="1"/>
  <c r="M135" i="1"/>
  <c r="G141" i="1"/>
  <c r="M142" i="1"/>
  <c r="K147" i="1"/>
  <c r="I153" i="1"/>
  <c r="G164" i="1"/>
  <c r="K175" i="1"/>
  <c r="I183" i="1"/>
  <c r="G123" i="1"/>
  <c r="I124" i="1"/>
  <c r="M133" i="1"/>
  <c r="G139" i="1"/>
  <c r="I141" i="1"/>
  <c r="M143" i="1"/>
  <c r="G149" i="1"/>
  <c r="M150" i="1"/>
  <c r="G154" i="1"/>
  <c r="M161" i="1"/>
  <c r="G103" i="1"/>
  <c r="G107" i="1"/>
  <c r="G111" i="1"/>
  <c r="G115" i="1"/>
  <c r="M118" i="1"/>
  <c r="G122" i="1"/>
  <c r="I123" i="1"/>
  <c r="S123" i="1"/>
  <c r="I129" i="1"/>
  <c r="G131" i="1"/>
  <c r="I134" i="1"/>
  <c r="G135" i="1"/>
  <c r="I139" i="1"/>
  <c r="M140" i="1"/>
  <c r="G147" i="1"/>
  <c r="I149" i="1"/>
  <c r="M151" i="1"/>
  <c r="I154" i="1"/>
  <c r="G155" i="1"/>
  <c r="G173" i="1"/>
  <c r="M109" i="1"/>
  <c r="M117" i="1"/>
  <c r="G121" i="1"/>
  <c r="I122" i="1"/>
  <c r="S122" i="1"/>
  <c r="K127" i="1"/>
  <c r="I131" i="1"/>
  <c r="S135" i="1"/>
  <c r="I135" i="1"/>
  <c r="M137" i="1"/>
  <c r="M139" i="1"/>
  <c r="I142" i="1"/>
  <c r="G143" i="1"/>
  <c r="I147" i="1"/>
  <c r="M148" i="1"/>
  <c r="K154" i="1"/>
  <c r="I155" i="1"/>
  <c r="K165" i="1"/>
  <c r="M172" i="1"/>
  <c r="I188" i="1"/>
  <c r="M136" i="1"/>
  <c r="M144" i="1"/>
  <c r="M152" i="1"/>
  <c r="K159" i="1"/>
  <c r="M160" i="1"/>
  <c r="K162" i="1"/>
  <c r="I164" i="1"/>
  <c r="M165" i="1"/>
  <c r="G171" i="1"/>
  <c r="I173" i="1"/>
  <c r="G181" i="1"/>
  <c r="K183" i="1"/>
  <c r="G192" i="1"/>
  <c r="K197" i="1"/>
  <c r="G209" i="1"/>
  <c r="I214" i="1"/>
  <c r="M156" i="1"/>
  <c r="G158" i="1"/>
  <c r="I161" i="1"/>
  <c r="M163" i="1"/>
  <c r="I166" i="1"/>
  <c r="I171" i="1"/>
  <c r="G179" i="1"/>
  <c r="I181" i="1"/>
  <c r="M188" i="1"/>
  <c r="G189" i="1"/>
  <c r="M220" i="1"/>
  <c r="I145" i="1"/>
  <c r="K161" i="1"/>
  <c r="G169" i="1"/>
  <c r="I174" i="1"/>
  <c r="I179" i="1"/>
  <c r="G187" i="1"/>
  <c r="I189" i="1"/>
  <c r="K129" i="1"/>
  <c r="K137" i="1"/>
  <c r="K145" i="1"/>
  <c r="K153" i="1"/>
  <c r="K155" i="1"/>
  <c r="K157" i="1"/>
  <c r="M162" i="1"/>
  <c r="G163" i="1"/>
  <c r="S165" i="1"/>
  <c r="I169" i="1"/>
  <c r="G177" i="1"/>
  <c r="I182" i="1"/>
  <c r="I187" i="1"/>
  <c r="G190" i="1"/>
  <c r="M198" i="1"/>
  <c r="K126" i="1"/>
  <c r="K134" i="1"/>
  <c r="K142" i="1"/>
  <c r="K150" i="1"/>
  <c r="S162" i="1"/>
  <c r="I163" i="1"/>
  <c r="G167" i="1"/>
  <c r="G172" i="1"/>
  <c r="I177" i="1"/>
  <c r="G185" i="1"/>
  <c r="M153" i="1"/>
  <c r="M155" i="1"/>
  <c r="M157" i="1"/>
  <c r="K164" i="1"/>
  <c r="G165" i="1"/>
  <c r="I167" i="1"/>
  <c r="G170" i="1"/>
  <c r="I172" i="1"/>
  <c r="S173" i="1"/>
  <c r="G175" i="1"/>
  <c r="G180" i="1"/>
  <c r="I185" i="1"/>
  <c r="I156" i="1"/>
  <c r="M159" i="1"/>
  <c r="K160" i="1"/>
  <c r="I165" i="1"/>
  <c r="I175" i="1"/>
  <c r="G178" i="1"/>
  <c r="I180" i="1"/>
  <c r="S181" i="1"/>
  <c r="G183" i="1"/>
  <c r="G188" i="1"/>
  <c r="M192" i="1"/>
  <c r="G225" i="1"/>
  <c r="M167" i="1"/>
  <c r="S168" i="1"/>
  <c r="K170" i="1"/>
  <c r="M175" i="1"/>
  <c r="S176" i="1"/>
  <c r="K178" i="1"/>
  <c r="M183" i="1"/>
  <c r="S184" i="1"/>
  <c r="K186" i="1"/>
  <c r="S190" i="1"/>
  <c r="G194" i="1"/>
  <c r="G195" i="1"/>
  <c r="I196" i="1"/>
  <c r="K201" i="1"/>
  <c r="M227" i="1"/>
  <c r="M170" i="1"/>
  <c r="S171" i="1"/>
  <c r="K173" i="1"/>
  <c r="M178" i="1"/>
  <c r="S179" i="1"/>
  <c r="K181" i="1"/>
  <c r="M186" i="1"/>
  <c r="S187" i="1"/>
  <c r="K189" i="1"/>
  <c r="I190" i="1"/>
  <c r="I194" i="1"/>
  <c r="I195" i="1"/>
  <c r="K196" i="1"/>
  <c r="G198" i="1"/>
  <c r="G199" i="1"/>
  <c r="I200" i="1"/>
  <c r="K205" i="1"/>
  <c r="K216" i="1"/>
  <c r="M222" i="1"/>
  <c r="M230" i="1"/>
  <c r="G241" i="1"/>
  <c r="S166" i="1"/>
  <c r="M173" i="1"/>
  <c r="S174" i="1"/>
  <c r="K176" i="1"/>
  <c r="M181" i="1"/>
  <c r="S182" i="1"/>
  <c r="M189" i="1"/>
  <c r="K190" i="1"/>
  <c r="I191" i="1"/>
  <c r="G193" i="1"/>
  <c r="K194" i="1"/>
  <c r="I198" i="1"/>
  <c r="I199" i="1"/>
  <c r="K200" i="1"/>
  <c r="G202" i="1"/>
  <c r="G203" i="1"/>
  <c r="I204" i="1"/>
  <c r="K213" i="1"/>
  <c r="I215" i="1"/>
  <c r="G221" i="1"/>
  <c r="S229" i="1"/>
  <c r="I229" i="1"/>
  <c r="M168" i="1"/>
  <c r="S169" i="1"/>
  <c r="S177" i="1"/>
  <c r="S185" i="1"/>
  <c r="M190" i="1"/>
  <c r="K191" i="1"/>
  <c r="I192" i="1"/>
  <c r="I202" i="1"/>
  <c r="I203" i="1"/>
  <c r="K204" i="1"/>
  <c r="G206" i="1"/>
  <c r="G207" i="1"/>
  <c r="I208" i="1"/>
  <c r="S211" i="1"/>
  <c r="K217" i="1"/>
  <c r="M217" i="1"/>
  <c r="S164" i="1"/>
  <c r="M171" i="1"/>
  <c r="S172" i="1"/>
  <c r="K174" i="1"/>
  <c r="M179" i="1"/>
  <c r="S180" i="1"/>
  <c r="K182" i="1"/>
  <c r="M187" i="1"/>
  <c r="S188" i="1"/>
  <c r="M191" i="1"/>
  <c r="G197" i="1"/>
  <c r="I206" i="1"/>
  <c r="I207" i="1"/>
  <c r="K208" i="1"/>
  <c r="M218" i="1"/>
  <c r="K218" i="1"/>
  <c r="K221" i="1"/>
  <c r="G223" i="1"/>
  <c r="K224" i="1"/>
  <c r="M166" i="1"/>
  <c r="S167" i="1"/>
  <c r="K169" i="1"/>
  <c r="M174" i="1"/>
  <c r="S175" i="1"/>
  <c r="K177" i="1"/>
  <c r="M182" i="1"/>
  <c r="S183" i="1"/>
  <c r="K185" i="1"/>
  <c r="K193" i="1"/>
  <c r="G201" i="1"/>
  <c r="I211" i="1"/>
  <c r="M216" i="1"/>
  <c r="G217" i="1"/>
  <c r="M219" i="1"/>
  <c r="K219" i="1"/>
  <c r="M169" i="1"/>
  <c r="S170" i="1"/>
  <c r="M177" i="1"/>
  <c r="S178" i="1"/>
  <c r="K180" i="1"/>
  <c r="M185" i="1"/>
  <c r="S186" i="1"/>
  <c r="G205" i="1"/>
  <c r="K211" i="1"/>
  <c r="M212" i="1"/>
  <c r="M228" i="1"/>
  <c r="S192" i="1"/>
  <c r="S196" i="1"/>
  <c r="S200" i="1"/>
  <c r="S204" i="1"/>
  <c r="S208" i="1"/>
  <c r="K214" i="1"/>
  <c r="I221" i="1"/>
  <c r="M231" i="1"/>
  <c r="S195" i="1"/>
  <c r="S199" i="1"/>
  <c r="S203" i="1"/>
  <c r="S207" i="1"/>
  <c r="I210" i="1"/>
  <c r="S210" i="1"/>
  <c r="I212" i="1"/>
  <c r="M225" i="1"/>
  <c r="K226" i="1"/>
  <c r="I230" i="1"/>
  <c r="K199" i="1"/>
  <c r="K203" i="1"/>
  <c r="K207" i="1"/>
  <c r="K210" i="1"/>
  <c r="G216" i="1"/>
  <c r="I219" i="1"/>
  <c r="S220" i="1"/>
  <c r="I220" i="1"/>
  <c r="G222" i="1"/>
  <c r="G224" i="1"/>
  <c r="S228" i="1"/>
  <c r="I228" i="1"/>
  <c r="K232" i="1"/>
  <c r="S194" i="1"/>
  <c r="S198" i="1"/>
  <c r="S202" i="1"/>
  <c r="S206" i="1"/>
  <c r="S213" i="1"/>
  <c r="M215" i="1"/>
  <c r="I222" i="1"/>
  <c r="M229" i="1"/>
  <c r="I233" i="1"/>
  <c r="I236" i="1"/>
  <c r="K198" i="1"/>
  <c r="K202" i="1"/>
  <c r="K206" i="1"/>
  <c r="I213" i="1"/>
  <c r="S215" i="1"/>
  <c r="M221" i="1"/>
  <c r="M223" i="1"/>
  <c r="K225" i="1"/>
  <c r="I227" i="1"/>
  <c r="G231" i="1"/>
  <c r="S214" i="1"/>
  <c r="G215" i="1"/>
  <c r="S221" i="1"/>
  <c r="K227" i="1"/>
  <c r="G229" i="1"/>
  <c r="I231" i="1"/>
  <c r="S231" i="1"/>
  <c r="M232" i="1"/>
  <c r="K215" i="1"/>
  <c r="K223" i="1"/>
  <c r="G233" i="1"/>
  <c r="G235" i="1"/>
  <c r="G244" i="1"/>
  <c r="S247" i="1"/>
  <c r="I249" i="1"/>
  <c r="I252" i="1"/>
  <c r="S233" i="1"/>
  <c r="I235" i="1"/>
  <c r="M238" i="1"/>
  <c r="K241" i="1"/>
  <c r="K235" i="1"/>
  <c r="M236" i="1"/>
  <c r="G237" i="1"/>
  <c r="I239" i="1"/>
  <c r="M246" i="1"/>
  <c r="K222" i="1"/>
  <c r="K230" i="1"/>
  <c r="K233" i="1"/>
  <c r="M235" i="1"/>
  <c r="I237" i="1"/>
  <c r="G245" i="1"/>
  <c r="I247" i="1"/>
  <c r="S251" i="1"/>
  <c r="I262" i="1"/>
  <c r="K264" i="1"/>
  <c r="I245" i="1"/>
  <c r="K250" i="1"/>
  <c r="I261" i="1"/>
  <c r="M234" i="1"/>
  <c r="S236" i="1"/>
  <c r="G243" i="1"/>
  <c r="I248" i="1"/>
  <c r="I256" i="1"/>
  <c r="I243" i="1"/>
  <c r="I251" i="1"/>
  <c r="M233" i="1"/>
  <c r="S234" i="1"/>
  <c r="S242" i="1"/>
  <c r="K244" i="1"/>
  <c r="M250" i="1"/>
  <c r="I257" i="1"/>
  <c r="K261" i="1"/>
  <c r="I264" i="1"/>
  <c r="I268" i="1"/>
  <c r="I269" i="1"/>
  <c r="K239" i="1"/>
  <c r="M244" i="1"/>
  <c r="S245" i="1"/>
  <c r="K247" i="1"/>
  <c r="S248" i="1"/>
  <c r="K251" i="1"/>
  <c r="S252" i="1"/>
  <c r="M255" i="1"/>
  <c r="M261" i="1"/>
  <c r="K262" i="1"/>
  <c r="I265" i="1"/>
  <c r="I267" i="1"/>
  <c r="K269" i="1"/>
  <c r="K234" i="1"/>
  <c r="M239" i="1"/>
  <c r="S240" i="1"/>
  <c r="M247" i="1"/>
  <c r="M251" i="1"/>
  <c r="M256" i="1"/>
  <c r="K258" i="1"/>
  <c r="I259" i="1"/>
  <c r="K263" i="1"/>
  <c r="K267" i="1"/>
  <c r="M268" i="1"/>
  <c r="M269" i="1"/>
  <c r="S235" i="1"/>
  <c r="K237" i="1"/>
  <c r="M242" i="1"/>
  <c r="S243" i="1"/>
  <c r="K245" i="1"/>
  <c r="K248" i="1"/>
  <c r="S249" i="1"/>
  <c r="K252" i="1"/>
  <c r="M257" i="1"/>
  <c r="K259" i="1"/>
  <c r="M263" i="1"/>
  <c r="M264" i="1"/>
  <c r="K266" i="1"/>
  <c r="M267" i="1"/>
  <c r="M237" i="1"/>
  <c r="S238" i="1"/>
  <c r="K240" i="1"/>
  <c r="M245" i="1"/>
  <c r="S246" i="1"/>
  <c r="M248" i="1"/>
  <c r="M252" i="1"/>
  <c r="M265" i="1"/>
  <c r="M266" i="1"/>
  <c r="M240" i="1"/>
  <c r="S241" i="1"/>
  <c r="K249" i="1"/>
  <c r="S250" i="1"/>
  <c r="I260" i="1"/>
  <c r="M243" i="1"/>
  <c r="S244" i="1"/>
  <c r="M249" i="1"/>
  <c r="O30" i="1" l="1"/>
  <c r="O8" i="1"/>
  <c r="P8" i="1" s="1"/>
  <c r="O136" i="1"/>
  <c r="O165" i="1"/>
  <c r="O97" i="1"/>
  <c r="O76" i="1"/>
  <c r="O115" i="1"/>
  <c r="P115" i="1" s="1"/>
  <c r="W115" i="1" s="1"/>
  <c r="O169" i="1"/>
  <c r="P169" i="1" s="1"/>
  <c r="W169" i="1" s="1"/>
  <c r="O100" i="1"/>
  <c r="P100" i="1" s="1"/>
  <c r="W100" i="1" s="1"/>
  <c r="O218" i="1"/>
  <c r="P218" i="1" s="1"/>
  <c r="W218" i="1" s="1"/>
  <c r="O190" i="1"/>
  <c r="P190" i="1" s="1"/>
  <c r="W190" i="1" s="1"/>
  <c r="O144" i="1"/>
  <c r="P144" i="1" s="1"/>
  <c r="W144" i="1" s="1"/>
  <c r="O64" i="1"/>
  <c r="P64" i="1" s="1"/>
  <c r="W64" i="1" s="1"/>
  <c r="O181" i="1"/>
  <c r="P181" i="1" s="1"/>
  <c r="W181" i="1" s="1"/>
  <c r="O132" i="1"/>
  <c r="P132" i="1" s="1"/>
  <c r="W132" i="1" s="1"/>
  <c r="O235" i="1"/>
  <c r="P235" i="1" s="1"/>
  <c r="W235" i="1" s="1"/>
  <c r="O162" i="1"/>
  <c r="O134" i="1"/>
  <c r="O125" i="1"/>
  <c r="P125" i="1" s="1"/>
  <c r="W125" i="1" s="1"/>
  <c r="O207" i="1"/>
  <c r="P207" i="1" s="1"/>
  <c r="W207" i="1" s="1"/>
  <c r="O111" i="1"/>
  <c r="P111" i="1" s="1"/>
  <c r="W111" i="1" s="1"/>
  <c r="O124" i="1"/>
  <c r="P124" i="1" s="1"/>
  <c r="W124" i="1" s="1"/>
  <c r="O98" i="1"/>
  <c r="P98" i="1" s="1"/>
  <c r="W98" i="1" s="1"/>
  <c r="O90" i="1"/>
  <c r="P90" i="1" s="1"/>
  <c r="W90" i="1" s="1"/>
  <c r="O74" i="1"/>
  <c r="P74" i="1" s="1"/>
  <c r="O171" i="1"/>
  <c r="P171" i="1" s="1"/>
  <c r="W171" i="1" s="1"/>
  <c r="O167" i="1"/>
  <c r="P167" i="1" s="1"/>
  <c r="W167" i="1" s="1"/>
  <c r="O163" i="1"/>
  <c r="O177" i="1"/>
  <c r="O68" i="1"/>
  <c r="P68" i="1" s="1"/>
  <c r="W68" i="1" s="1"/>
  <c r="O79" i="1"/>
  <c r="O55" i="1"/>
  <c r="P55" i="1" s="1"/>
  <c r="W55" i="1" s="1"/>
  <c r="O168" i="1"/>
  <c r="P168" i="1" s="1"/>
  <c r="W168" i="1" s="1"/>
  <c r="O130" i="1"/>
  <c r="P130" i="1" s="1"/>
  <c r="W130" i="1" s="1"/>
  <c r="O107" i="1"/>
  <c r="P107" i="1" s="1"/>
  <c r="W107" i="1" s="1"/>
  <c r="O85" i="1"/>
  <c r="P85" i="1" s="1"/>
  <c r="O54" i="1"/>
  <c r="P54" i="1" s="1"/>
  <c r="W54" i="1" s="1"/>
  <c r="O178" i="1"/>
  <c r="P178" i="1" s="1"/>
  <c r="W178" i="1" s="1"/>
  <c r="O120" i="1"/>
  <c r="P120" i="1" s="1"/>
  <c r="W120" i="1" s="1"/>
  <c r="O92" i="1"/>
  <c r="O122" i="1"/>
  <c r="P122" i="1" s="1"/>
  <c r="W122" i="1" s="1"/>
  <c r="O93" i="1"/>
  <c r="P93" i="1" s="1"/>
  <c r="W93" i="1" s="1"/>
  <c r="O228" i="1"/>
  <c r="P228" i="1" s="1"/>
  <c r="W228" i="1" s="1"/>
  <c r="O226" i="1"/>
  <c r="P226" i="1" s="1"/>
  <c r="W226" i="1" s="1"/>
  <c r="O227" i="1"/>
  <c r="P227" i="1" s="1"/>
  <c r="W227" i="1" s="1"/>
  <c r="O187" i="1"/>
  <c r="P187" i="1" s="1"/>
  <c r="W187" i="1" s="1"/>
  <c r="O195" i="1"/>
  <c r="P195" i="1" s="1"/>
  <c r="W195" i="1" s="1"/>
  <c r="O153" i="1"/>
  <c r="P153" i="1" s="1"/>
  <c r="W153" i="1" s="1"/>
  <c r="O210" i="1"/>
  <c r="P210" i="1" s="1"/>
  <c r="W210" i="1" s="1"/>
  <c r="O77" i="1"/>
  <c r="P77" i="1" s="1"/>
  <c r="W77" i="1" s="1"/>
  <c r="O14" i="1"/>
  <c r="P14" i="1" s="1"/>
  <c r="W14" i="1" s="1"/>
  <c r="O243" i="1"/>
  <c r="P243" i="1" s="1"/>
  <c r="O229" i="1"/>
  <c r="P229" i="1" s="1"/>
  <c r="O184" i="1"/>
  <c r="O173" i="1"/>
  <c r="P173" i="1" s="1"/>
  <c r="W173" i="1" s="1"/>
  <c r="O116" i="1"/>
  <c r="P116" i="1" s="1"/>
  <c r="W116" i="1" s="1"/>
  <c r="O95" i="1"/>
  <c r="P95" i="1" s="1"/>
  <c r="W95" i="1" s="1"/>
  <c r="O99" i="1"/>
  <c r="P99" i="1" s="1"/>
  <c r="W99" i="1" s="1"/>
  <c r="O94" i="1"/>
  <c r="P94" i="1" s="1"/>
  <c r="W94" i="1" s="1"/>
  <c r="O239" i="1"/>
  <c r="P239" i="1" s="1"/>
  <c r="W239" i="1" s="1"/>
  <c r="O161" i="1"/>
  <c r="P161" i="1" s="1"/>
  <c r="W161" i="1" s="1"/>
  <c r="O156" i="1"/>
  <c r="P156" i="1" s="1"/>
  <c r="W156" i="1" s="1"/>
  <c r="O75" i="1"/>
  <c r="P75" i="1" s="1"/>
  <c r="O221" i="1"/>
  <c r="P221" i="1" s="1"/>
  <c r="W221" i="1" s="1"/>
  <c r="O175" i="1"/>
  <c r="O141" i="1"/>
  <c r="O118" i="1"/>
  <c r="P118" i="1" s="1"/>
  <c r="W118" i="1" s="1"/>
  <c r="O142" i="1"/>
  <c r="P142" i="1" s="1"/>
  <c r="W142" i="1" s="1"/>
  <c r="O109" i="1"/>
  <c r="P109" i="1" s="1"/>
  <c r="W109" i="1" s="1"/>
  <c r="O63" i="1"/>
  <c r="P63" i="1" s="1"/>
  <c r="W63" i="1" s="1"/>
  <c r="O179" i="1"/>
  <c r="P179" i="1" s="1"/>
  <c r="W179" i="1" s="1"/>
  <c r="O186" i="1"/>
  <c r="P186" i="1" s="1"/>
  <c r="W186" i="1" s="1"/>
  <c r="O185" i="1"/>
  <c r="P185" i="1" s="1"/>
  <c r="W185" i="1" s="1"/>
  <c r="O148" i="1"/>
  <c r="P148" i="1" s="1"/>
  <c r="W148" i="1" s="1"/>
  <c r="O158" i="1"/>
  <c r="P158" i="1" s="1"/>
  <c r="W158" i="1" s="1"/>
  <c r="O80" i="1"/>
  <c r="O81" i="1"/>
  <c r="O69" i="1"/>
  <c r="P69" i="1" s="1"/>
  <c r="W69" i="1" s="1"/>
  <c r="O219" i="1"/>
  <c r="P219" i="1" s="1"/>
  <c r="W219" i="1" s="1"/>
  <c r="O155" i="1"/>
  <c r="P155" i="1" s="1"/>
  <c r="W155" i="1" s="1"/>
  <c r="O154" i="1"/>
  <c r="P154" i="1" s="1"/>
  <c r="W154" i="1" s="1"/>
  <c r="O106" i="1"/>
  <c r="P106" i="1" s="1"/>
  <c r="O230" i="1"/>
  <c r="P230" i="1" s="1"/>
  <c r="W230" i="1" s="1"/>
  <c r="O191" i="1"/>
  <c r="P191" i="1" s="1"/>
  <c r="W191" i="1" s="1"/>
  <c r="O140" i="1"/>
  <c r="P140" i="1" s="1"/>
  <c r="W140" i="1" s="1"/>
  <c r="O67" i="1"/>
  <c r="P67" i="1" s="1"/>
  <c r="W67" i="1" s="1"/>
  <c r="O103" i="1"/>
  <c r="P103" i="1" s="1"/>
  <c r="W103" i="1" s="1"/>
  <c r="O117" i="1"/>
  <c r="O189" i="1"/>
  <c r="P189" i="1" s="1"/>
  <c r="W189" i="1" s="1"/>
  <c r="O152" i="1"/>
  <c r="P152" i="1" s="1"/>
  <c r="W152" i="1" s="1"/>
  <c r="O73" i="1"/>
  <c r="P73" i="1" s="1"/>
  <c r="W73" i="1" s="1"/>
  <c r="O241" i="1"/>
  <c r="P241" i="1" s="1"/>
  <c r="W241" i="1" s="1"/>
  <c r="O183" i="1"/>
  <c r="P183" i="1" s="1"/>
  <c r="W183" i="1" s="1"/>
  <c r="O150" i="1"/>
  <c r="P150" i="1" s="1"/>
  <c r="W150" i="1" s="1"/>
  <c r="O112" i="1"/>
  <c r="P112" i="1" s="1"/>
  <c r="W112" i="1" s="1"/>
  <c r="O220" i="1"/>
  <c r="P220" i="1" s="1"/>
  <c r="W220" i="1" s="1"/>
  <c r="O176" i="1"/>
  <c r="P176" i="1" s="1"/>
  <c r="W176" i="1" s="1"/>
  <c r="O170" i="1"/>
  <c r="P170" i="1" s="1"/>
  <c r="W170" i="1" s="1"/>
  <c r="O133" i="1"/>
  <c r="P133" i="1" s="1"/>
  <c r="W133" i="1" s="1"/>
  <c r="O108" i="1"/>
  <c r="O121" i="1"/>
  <c r="P121" i="1" s="1"/>
  <c r="W121" i="1" s="1"/>
  <c r="O105" i="1"/>
  <c r="P105" i="1" s="1"/>
  <c r="W105" i="1" s="1"/>
  <c r="O110" i="1"/>
  <c r="P110" i="1" s="1"/>
  <c r="W110" i="1" s="1"/>
  <c r="O101" i="1"/>
  <c r="P101" i="1" s="1"/>
  <c r="W101" i="1" s="1"/>
  <c r="O87" i="1"/>
  <c r="P87" i="1" s="1"/>
  <c r="W87" i="1" s="1"/>
  <c r="O32" i="1"/>
  <c r="P32" i="1" s="1"/>
  <c r="W32" i="1" s="1"/>
  <c r="O113" i="1"/>
  <c r="P113" i="1" s="1"/>
  <c r="W113" i="1" s="1"/>
  <c r="O123" i="1"/>
  <c r="P123" i="1" s="1"/>
  <c r="W123" i="1" s="1"/>
  <c r="O96" i="1"/>
  <c r="P96" i="1" s="1"/>
  <c r="W96" i="1" s="1"/>
  <c r="O114" i="1"/>
  <c r="P114" i="1" s="1"/>
  <c r="W114" i="1" s="1"/>
  <c r="O70" i="1"/>
  <c r="P70" i="1" s="1"/>
  <c r="W70" i="1" s="1"/>
  <c r="O61" i="1"/>
  <c r="O26" i="1"/>
  <c r="P26" i="1" s="1"/>
  <c r="W26" i="1" s="1"/>
  <c r="O138" i="1"/>
  <c r="P138" i="1" s="1"/>
  <c r="W138" i="1" s="1"/>
  <c r="O119" i="1"/>
  <c r="O104" i="1"/>
  <c r="P104" i="1" s="1"/>
  <c r="W104" i="1" s="1"/>
  <c r="O128" i="1"/>
  <c r="P128" i="1" s="1"/>
  <c r="W128" i="1" s="1"/>
  <c r="O160" i="1"/>
  <c r="P160" i="1" s="1"/>
  <c r="W160" i="1" s="1"/>
  <c r="O146" i="1"/>
  <c r="P146" i="1" s="1"/>
  <c r="W146" i="1" s="1"/>
  <c r="O102" i="1"/>
  <c r="P102" i="1" s="1"/>
  <c r="W102" i="1" s="1"/>
  <c r="O72" i="1"/>
  <c r="P72" i="1" s="1"/>
  <c r="W72" i="1" s="1"/>
  <c r="O89" i="1"/>
  <c r="P89" i="1" s="1"/>
  <c r="W89" i="1" s="1"/>
  <c r="O84" i="1"/>
  <c r="P84" i="1" s="1"/>
  <c r="W84" i="1" s="1"/>
  <c r="O78" i="1"/>
  <c r="O16" i="1"/>
  <c r="O24" i="1"/>
  <c r="P24" i="1" s="1"/>
  <c r="W24" i="1" s="1"/>
  <c r="O53" i="1"/>
  <c r="P53" i="1" s="1"/>
  <c r="O56" i="1"/>
  <c r="P56" i="1" s="1"/>
  <c r="O15" i="1"/>
  <c r="P15" i="1" s="1"/>
  <c r="W15" i="1" s="1"/>
  <c r="O17" i="1"/>
  <c r="P17" i="1" s="1"/>
  <c r="W17" i="1" s="1"/>
  <c r="P177" i="1"/>
  <c r="O9" i="1"/>
  <c r="P9" i="1" s="1"/>
  <c r="W9" i="1" s="1"/>
  <c r="P163" i="1"/>
  <c r="W163" i="1" s="1"/>
  <c r="M6" i="1"/>
  <c r="O37" i="1"/>
  <c r="P37" i="1" s="1"/>
  <c r="W37" i="1" s="1"/>
  <c r="K6" i="1"/>
  <c r="O36" i="1"/>
  <c r="P36" i="1" s="1"/>
  <c r="W36" i="1" s="1"/>
  <c r="O82" i="1"/>
  <c r="P82" i="1" s="1"/>
  <c r="W82" i="1" s="1"/>
  <c r="O66" i="1"/>
  <c r="P66" i="1" s="1"/>
  <c r="W66" i="1" s="1"/>
  <c r="O62" i="1"/>
  <c r="P62" i="1" s="1"/>
  <c r="W62" i="1" s="1"/>
  <c r="O58" i="1"/>
  <c r="P58" i="1" s="1"/>
  <c r="W58" i="1" s="1"/>
  <c r="O52" i="1"/>
  <c r="P52" i="1" s="1"/>
  <c r="W52" i="1" s="1"/>
  <c r="O65" i="1"/>
  <c r="P65" i="1" s="1"/>
  <c r="W65" i="1" s="1"/>
  <c r="O59" i="1"/>
  <c r="P59" i="1" s="1"/>
  <c r="W59" i="1" s="1"/>
  <c r="O13" i="1"/>
  <c r="P13" i="1" s="1"/>
  <c r="W13" i="1" s="1"/>
  <c r="P117" i="1"/>
  <c r="W117" i="1" s="1"/>
  <c r="O51" i="1"/>
  <c r="P51" i="1" s="1"/>
  <c r="W51" i="1" s="1"/>
  <c r="O23" i="1"/>
  <c r="P23" i="1" s="1"/>
  <c r="W23" i="1" s="1"/>
  <c r="O21" i="1"/>
  <c r="P21" i="1" s="1"/>
  <c r="W21" i="1" s="1"/>
  <c r="P165" i="1"/>
  <c r="W165" i="1" s="1"/>
  <c r="O88" i="1"/>
  <c r="P88" i="1" s="1"/>
  <c r="W88" i="1" s="1"/>
  <c r="O83" i="1"/>
  <c r="P83" i="1" s="1"/>
  <c r="W83" i="1" s="1"/>
  <c r="O86" i="1"/>
  <c r="P86" i="1" s="1"/>
  <c r="W86" i="1" s="1"/>
  <c r="O91" i="1"/>
  <c r="P91" i="1" s="1"/>
  <c r="W91" i="1" s="1"/>
  <c r="O71" i="1"/>
  <c r="P71" i="1" s="1"/>
  <c r="W71" i="1" s="1"/>
  <c r="O57" i="1"/>
  <c r="P57" i="1" s="1"/>
  <c r="W57" i="1" s="1"/>
  <c r="O60" i="1"/>
  <c r="P60" i="1" s="1"/>
  <c r="W60" i="1" s="1"/>
  <c r="O50" i="1"/>
  <c r="P50" i="1" s="1"/>
  <c r="W50" i="1" s="1"/>
  <c r="O40" i="1"/>
  <c r="P40" i="1" s="1"/>
  <c r="W40" i="1" s="1"/>
  <c r="O27" i="1"/>
  <c r="P27" i="1" s="1"/>
  <c r="W27" i="1" s="1"/>
  <c r="O38" i="1"/>
  <c r="P38" i="1" s="1"/>
  <c r="W38" i="1" s="1"/>
  <c r="P78" i="1"/>
  <c r="W78" i="1" s="1"/>
  <c r="P30" i="1"/>
  <c r="W30" i="1" s="1"/>
  <c r="P134" i="1"/>
  <c r="W134" i="1" s="1"/>
  <c r="P261" i="1"/>
  <c r="P257" i="1"/>
  <c r="P97" i="1"/>
  <c r="W97" i="1" s="1"/>
  <c r="O29" i="1"/>
  <c r="P29" i="1" s="1"/>
  <c r="W29" i="1" s="1"/>
  <c r="P262" i="1"/>
  <c r="P265" i="1"/>
  <c r="O33" i="1"/>
  <c r="P33" i="1" s="1"/>
  <c r="W33" i="1" s="1"/>
  <c r="O22" i="1"/>
  <c r="P22" i="1" s="1"/>
  <c r="W22" i="1" s="1"/>
  <c r="P80" i="1"/>
  <c r="W80" i="1" s="1"/>
  <c r="P269" i="1"/>
  <c r="P256" i="1"/>
  <c r="O20" i="1"/>
  <c r="P20" i="1" s="1"/>
  <c r="W20" i="1" s="1"/>
  <c r="P16" i="1"/>
  <c r="W16" i="1" s="1"/>
  <c r="G6" i="1"/>
  <c r="P119" i="1"/>
  <c r="W119" i="1" s="1"/>
  <c r="P260" i="1"/>
  <c r="P268" i="1"/>
  <c r="P264" i="1"/>
  <c r="O46" i="1"/>
  <c r="O31" i="1"/>
  <c r="P31" i="1" s="1"/>
  <c r="W31" i="1" s="1"/>
  <c r="O12" i="1"/>
  <c r="P12" i="1" s="1"/>
  <c r="W12" i="1" s="1"/>
  <c r="O48" i="1"/>
  <c r="P48" i="1" s="1"/>
  <c r="W48" i="1" s="1"/>
  <c r="P61" i="1"/>
  <c r="W61" i="1" s="1"/>
  <c r="L6" i="1"/>
  <c r="J6" i="1"/>
  <c r="P184" i="1"/>
  <c r="W184" i="1" s="1"/>
  <c r="P259" i="1"/>
  <c r="P255" i="1"/>
  <c r="O45" i="1"/>
  <c r="O10" i="1"/>
  <c r="P10" i="1" s="1"/>
  <c r="W10" i="1" s="1"/>
  <c r="P175" i="1"/>
  <c r="W175" i="1" s="1"/>
  <c r="P141" i="1"/>
  <c r="W141" i="1" s="1"/>
  <c r="P79" i="1"/>
  <c r="W79" i="1" s="1"/>
  <c r="O34" i="1"/>
  <c r="P34" i="1" s="1"/>
  <c r="W34" i="1" s="1"/>
  <c r="P46" i="1"/>
  <c r="W46" i="1" s="1"/>
  <c r="P162" i="1"/>
  <c r="W162" i="1" s="1"/>
  <c r="P267" i="1"/>
  <c r="P263" i="1"/>
  <c r="O28" i="1"/>
  <c r="P28" i="1" s="1"/>
  <c r="W28" i="1" s="1"/>
  <c r="O11" i="1"/>
  <c r="P11" i="1" s="1"/>
  <c r="W11" i="1" s="1"/>
  <c r="P92" i="1"/>
  <c r="W92" i="1" s="1"/>
  <c r="P81" i="1"/>
  <c r="W81" i="1" s="1"/>
  <c r="O262" i="1"/>
  <c r="O263" i="1"/>
  <c r="O255" i="1"/>
  <c r="O264" i="1"/>
  <c r="O256" i="1"/>
  <c r="O253" i="1"/>
  <c r="O265" i="1"/>
  <c r="O257" i="1"/>
  <c r="O266" i="1"/>
  <c r="O258" i="1"/>
  <c r="O267" i="1"/>
  <c r="O268" i="1"/>
  <c r="O269" i="1"/>
  <c r="O261" i="1"/>
  <c r="O259" i="1"/>
  <c r="O252" i="1"/>
  <c r="P252" i="1" s="1"/>
  <c r="W252" i="1" s="1"/>
  <c r="O248" i="1"/>
  <c r="P248" i="1" s="1"/>
  <c r="W248" i="1" s="1"/>
  <c r="O245" i="1"/>
  <c r="P245" i="1" s="1"/>
  <c r="W245" i="1" s="1"/>
  <c r="O237" i="1"/>
  <c r="P237" i="1" s="1"/>
  <c r="W237" i="1" s="1"/>
  <c r="O242" i="1"/>
  <c r="P242" i="1" s="1"/>
  <c r="W242" i="1" s="1"/>
  <c r="O251" i="1"/>
  <c r="P251" i="1" s="1"/>
  <c r="W251" i="1" s="1"/>
  <c r="O247" i="1"/>
  <c r="P247" i="1" s="1"/>
  <c r="W247" i="1" s="1"/>
  <c r="O244" i="1"/>
  <c r="P244" i="1" s="1"/>
  <c r="W244" i="1" s="1"/>
  <c r="O236" i="1"/>
  <c r="P236" i="1" s="1"/>
  <c r="W236" i="1" s="1"/>
  <c r="O250" i="1"/>
  <c r="P250" i="1" s="1"/>
  <c r="W250" i="1" s="1"/>
  <c r="O254" i="1"/>
  <c r="O246" i="1"/>
  <c r="P246" i="1" s="1"/>
  <c r="W246" i="1" s="1"/>
  <c r="O238" i="1"/>
  <c r="P238" i="1" s="1"/>
  <c r="W238" i="1" s="1"/>
  <c r="O260" i="1"/>
  <c r="O249" i="1"/>
  <c r="P249" i="1" s="1"/>
  <c r="W249" i="1" s="1"/>
  <c r="O233" i="1"/>
  <c r="P233" i="1" s="1"/>
  <c r="W233" i="1" s="1"/>
  <c r="O232" i="1"/>
  <c r="P232" i="1" s="1"/>
  <c r="W232" i="1" s="1"/>
  <c r="O231" i="1"/>
  <c r="P231" i="1" s="1"/>
  <c r="W231" i="1" s="1"/>
  <c r="O224" i="1"/>
  <c r="P224" i="1" s="1"/>
  <c r="W224" i="1" s="1"/>
  <c r="O240" i="1"/>
  <c r="P240" i="1" s="1"/>
  <c r="W240" i="1" s="1"/>
  <c r="O208" i="1"/>
  <c r="P208" i="1" s="1"/>
  <c r="W208" i="1" s="1"/>
  <c r="O204" i="1"/>
  <c r="P204" i="1" s="1"/>
  <c r="W204" i="1" s="1"/>
  <c r="O200" i="1"/>
  <c r="P200" i="1" s="1"/>
  <c r="W200" i="1" s="1"/>
  <c r="O196" i="1"/>
  <c r="P196" i="1" s="1"/>
  <c r="W196" i="1" s="1"/>
  <c r="O225" i="1"/>
  <c r="P225" i="1" s="1"/>
  <c r="W225" i="1" s="1"/>
  <c r="O234" i="1"/>
  <c r="P234" i="1" s="1"/>
  <c r="W234" i="1" s="1"/>
  <c r="O223" i="1"/>
  <c r="P223" i="1" s="1"/>
  <c r="W223" i="1" s="1"/>
  <c r="O215" i="1"/>
  <c r="P215" i="1" s="1"/>
  <c r="W215" i="1" s="1"/>
  <c r="O214" i="1"/>
  <c r="P214" i="1" s="1"/>
  <c r="W214" i="1" s="1"/>
  <c r="O211" i="1"/>
  <c r="P211" i="1" s="1"/>
  <c r="W211" i="1" s="1"/>
  <c r="O209" i="1"/>
  <c r="P209" i="1" s="1"/>
  <c r="W209" i="1" s="1"/>
  <c r="O205" i="1"/>
  <c r="P205" i="1" s="1"/>
  <c r="W205" i="1" s="1"/>
  <c r="O201" i="1"/>
  <c r="P201" i="1" s="1"/>
  <c r="W201" i="1" s="1"/>
  <c r="O197" i="1"/>
  <c r="P197" i="1" s="1"/>
  <c r="W197" i="1" s="1"/>
  <c r="O193" i="1"/>
  <c r="P193" i="1" s="1"/>
  <c r="W193" i="1" s="1"/>
  <c r="O222" i="1"/>
  <c r="P222" i="1" s="1"/>
  <c r="W222" i="1" s="1"/>
  <c r="O212" i="1"/>
  <c r="P212" i="1" s="1"/>
  <c r="W212" i="1" s="1"/>
  <c r="O199" i="1"/>
  <c r="P199" i="1" s="1"/>
  <c r="W199" i="1" s="1"/>
  <c r="O194" i="1"/>
  <c r="P194" i="1" s="1"/>
  <c r="W194" i="1" s="1"/>
  <c r="O213" i="1"/>
  <c r="P213" i="1" s="1"/>
  <c r="W213" i="1" s="1"/>
  <c r="O206" i="1"/>
  <c r="P206" i="1" s="1"/>
  <c r="W206" i="1" s="1"/>
  <c r="O188" i="1"/>
  <c r="P188" i="1" s="1"/>
  <c r="W188" i="1" s="1"/>
  <c r="O180" i="1"/>
  <c r="P180" i="1" s="1"/>
  <c r="W180" i="1" s="1"/>
  <c r="O172" i="1"/>
  <c r="P172" i="1" s="1"/>
  <c r="W172" i="1" s="1"/>
  <c r="O217" i="1"/>
  <c r="P217" i="1" s="1"/>
  <c r="W217" i="1" s="1"/>
  <c r="O202" i="1"/>
  <c r="P202" i="1" s="1"/>
  <c r="W202" i="1" s="1"/>
  <c r="O174" i="1"/>
  <c r="P174" i="1" s="1"/>
  <c r="W174" i="1" s="1"/>
  <c r="O157" i="1"/>
  <c r="P157" i="1" s="1"/>
  <c r="W157" i="1" s="1"/>
  <c r="O198" i="1"/>
  <c r="P198" i="1" s="1"/>
  <c r="W198" i="1" s="1"/>
  <c r="O166" i="1"/>
  <c r="P166" i="1" s="1"/>
  <c r="W166" i="1" s="1"/>
  <c r="O151" i="1"/>
  <c r="P151" i="1" s="1"/>
  <c r="W151" i="1" s="1"/>
  <c r="O143" i="1"/>
  <c r="P143" i="1" s="1"/>
  <c r="W143" i="1" s="1"/>
  <c r="O135" i="1"/>
  <c r="P135" i="1" s="1"/>
  <c r="W135" i="1" s="1"/>
  <c r="O127" i="1"/>
  <c r="P127" i="1" s="1"/>
  <c r="W127" i="1" s="1"/>
  <c r="O203" i="1"/>
  <c r="P203" i="1" s="1"/>
  <c r="W203" i="1" s="1"/>
  <c r="O192" i="1"/>
  <c r="P192" i="1" s="1"/>
  <c r="W192" i="1" s="1"/>
  <c r="O216" i="1"/>
  <c r="P216" i="1" s="1"/>
  <c r="W216" i="1" s="1"/>
  <c r="O164" i="1"/>
  <c r="P164" i="1" s="1"/>
  <c r="W164" i="1" s="1"/>
  <c r="O149" i="1"/>
  <c r="P149" i="1" s="1"/>
  <c r="W149" i="1" s="1"/>
  <c r="O147" i="1"/>
  <c r="P147" i="1" s="1"/>
  <c r="W147" i="1" s="1"/>
  <c r="O139" i="1"/>
  <c r="P139" i="1" s="1"/>
  <c r="W139" i="1" s="1"/>
  <c r="O159" i="1"/>
  <c r="P159" i="1" s="1"/>
  <c r="W159" i="1" s="1"/>
  <c r="O182" i="1"/>
  <c r="P182" i="1" s="1"/>
  <c r="W182" i="1" s="1"/>
  <c r="O145" i="1"/>
  <c r="P145" i="1" s="1"/>
  <c r="W145" i="1" s="1"/>
  <c r="O137" i="1"/>
  <c r="P137" i="1" s="1"/>
  <c r="W137" i="1" s="1"/>
  <c r="O129" i="1"/>
  <c r="P129" i="1" s="1"/>
  <c r="W129" i="1" s="1"/>
  <c r="O131" i="1"/>
  <c r="P131" i="1" s="1"/>
  <c r="W131" i="1" s="1"/>
  <c r="O126" i="1"/>
  <c r="P126" i="1" s="1"/>
  <c r="W126" i="1" s="1"/>
  <c r="O44" i="1"/>
  <c r="P44" i="1" s="1"/>
  <c r="W44" i="1" s="1"/>
  <c r="O47" i="1"/>
  <c r="P47" i="1" s="1"/>
  <c r="W47" i="1" s="1"/>
  <c r="O42" i="1"/>
  <c r="P42" i="1" s="1"/>
  <c r="W42" i="1" s="1"/>
  <c r="O43" i="1"/>
  <c r="P43" i="1" s="1"/>
  <c r="W43" i="1" s="1"/>
  <c r="O49" i="1"/>
  <c r="P49" i="1" s="1"/>
  <c r="W49" i="1" s="1"/>
  <c r="O41" i="1"/>
  <c r="P41" i="1" s="1"/>
  <c r="W41" i="1" s="1"/>
  <c r="P258" i="1"/>
  <c r="I6" i="1"/>
  <c r="O39" i="1"/>
  <c r="P39" i="1" s="1"/>
  <c r="W39" i="1" s="1"/>
  <c r="O25" i="1"/>
  <c r="P25" i="1" s="1"/>
  <c r="W25" i="1" s="1"/>
  <c r="P136" i="1"/>
  <c r="W136" i="1" s="1"/>
  <c r="P108" i="1"/>
  <c r="W108" i="1" s="1"/>
  <c r="P76" i="1"/>
  <c r="W76" i="1" s="1"/>
  <c r="O18" i="1"/>
  <c r="P18" i="1" s="1"/>
  <c r="W18" i="1" s="1"/>
  <c r="P45" i="1"/>
  <c r="W45" i="1" s="1"/>
  <c r="P266" i="1"/>
  <c r="O35" i="1"/>
  <c r="P35" i="1" s="1"/>
  <c r="W35" i="1" s="1"/>
  <c r="O19" i="1"/>
  <c r="P19" i="1" s="1"/>
  <c r="W19" i="1" s="1"/>
  <c r="U6" i="2" l="1"/>
  <c r="S6" i="2"/>
  <c r="W8" i="1"/>
  <c r="U8" i="1"/>
  <c r="U165" i="1"/>
  <c r="X165" i="1" s="1"/>
  <c r="Z165" i="1" s="1"/>
  <c r="W75" i="1"/>
  <c r="U75" i="1"/>
  <c r="W74" i="1"/>
  <c r="U74" i="1"/>
  <c r="X74" i="1" s="1"/>
  <c r="Z74" i="1" s="1"/>
  <c r="AF74" i="1" s="1"/>
  <c r="AG74" i="1" s="1"/>
  <c r="W53" i="1"/>
  <c r="U53" i="1"/>
  <c r="X53" i="1" s="1"/>
  <c r="Z53" i="1" s="1"/>
  <c r="U52" i="1"/>
  <c r="X52" i="1" s="1"/>
  <c r="Z52" i="1" s="1"/>
  <c r="AF52" i="1" s="1"/>
  <c r="AG52" i="1" s="1"/>
  <c r="U101" i="1"/>
  <c r="X101" i="1" s="1"/>
  <c r="Z101" i="1" s="1"/>
  <c r="AF101" i="1" s="1"/>
  <c r="AG101" i="1" s="1"/>
  <c r="W56" i="1"/>
  <c r="U56" i="1"/>
  <c r="U229" i="1"/>
  <c r="W229" i="1"/>
  <c r="U243" i="1"/>
  <c r="W243" i="1"/>
  <c r="U177" i="1"/>
  <c r="W177" i="1"/>
  <c r="U63" i="1"/>
  <c r="X63" i="1" s="1"/>
  <c r="Z63" i="1" s="1"/>
  <c r="AF63" i="1" s="1"/>
  <c r="AG63" i="1" s="1"/>
  <c r="U106" i="1"/>
  <c r="W106" i="1"/>
  <c r="U85" i="1"/>
  <c r="W85" i="1"/>
  <c r="U96" i="1"/>
  <c r="X96" i="1" s="1"/>
  <c r="Z96" i="1" s="1"/>
  <c r="AF96" i="1" s="1"/>
  <c r="AG96" i="1" s="1"/>
  <c r="U9" i="1"/>
  <c r="X9" i="1" s="1"/>
  <c r="Z9" i="1" s="1"/>
  <c r="AF9" i="1" s="1"/>
  <c r="AG9" i="1" s="1"/>
  <c r="U83" i="1"/>
  <c r="X83" i="1" s="1"/>
  <c r="Z83" i="1" s="1"/>
  <c r="U88" i="1"/>
  <c r="X88" i="1" s="1"/>
  <c r="Z88" i="1" s="1"/>
  <c r="U36" i="1"/>
  <c r="X36" i="1" s="1"/>
  <c r="Z36" i="1" s="1"/>
  <c r="AF36" i="1" s="1"/>
  <c r="AG36" i="1" s="1"/>
  <c r="U91" i="1"/>
  <c r="X91" i="1" s="1"/>
  <c r="Z91" i="1" s="1"/>
  <c r="U117" i="1"/>
  <c r="X117" i="1" s="1"/>
  <c r="Z117" i="1" s="1"/>
  <c r="U163" i="1"/>
  <c r="X163" i="1" s="1"/>
  <c r="Z163" i="1" s="1"/>
  <c r="AF53" i="1"/>
  <c r="AG53" i="1" s="1"/>
  <c r="U60" i="1"/>
  <c r="U54" i="1"/>
  <c r="U59" i="1"/>
  <c r="X59" i="1" s="1"/>
  <c r="Z59" i="1" s="1"/>
  <c r="U94" i="1"/>
  <c r="X94" i="1" s="1"/>
  <c r="Z94" i="1" s="1"/>
  <c r="U78" i="1"/>
  <c r="U123" i="1"/>
  <c r="X123" i="1" s="1"/>
  <c r="Z123" i="1" s="1"/>
  <c r="U55" i="1"/>
  <c r="X55" i="1" s="1"/>
  <c r="Z55" i="1" s="1"/>
  <c r="U67" i="1"/>
  <c r="X67" i="1" s="1"/>
  <c r="Z67" i="1" s="1"/>
  <c r="U102" i="1"/>
  <c r="X102" i="1" s="1"/>
  <c r="Z102" i="1" s="1"/>
  <c r="U120" i="1"/>
  <c r="X120" i="1" s="1"/>
  <c r="Z120" i="1" s="1"/>
  <c r="U118" i="1"/>
  <c r="X118" i="1" s="1"/>
  <c r="Z118" i="1" s="1"/>
  <c r="U14" i="1"/>
  <c r="X14" i="1" s="1"/>
  <c r="Z14" i="1" s="1"/>
  <c r="AF14" i="1" s="1"/>
  <c r="AG14" i="1" s="1"/>
  <c r="U129" i="1"/>
  <c r="X129" i="1" s="1"/>
  <c r="Z129" i="1" s="1"/>
  <c r="U234" i="1"/>
  <c r="X234" i="1" s="1"/>
  <c r="Z234" i="1" s="1"/>
  <c r="U250" i="1"/>
  <c r="X250" i="1" s="1"/>
  <c r="Z250" i="1" s="1"/>
  <c r="U49" i="1"/>
  <c r="X49" i="1" s="1"/>
  <c r="Z49" i="1" s="1"/>
  <c r="U137" i="1"/>
  <c r="X137" i="1" s="1"/>
  <c r="Z137" i="1" s="1"/>
  <c r="U216" i="1"/>
  <c r="X216" i="1" s="1"/>
  <c r="Z216" i="1" s="1"/>
  <c r="U206" i="1"/>
  <c r="X206" i="1" s="1"/>
  <c r="Z206" i="1" s="1"/>
  <c r="U201" i="1"/>
  <c r="X201" i="1" s="1"/>
  <c r="Z201" i="1" s="1"/>
  <c r="U225" i="1"/>
  <c r="X225" i="1" s="1"/>
  <c r="Z225" i="1" s="1"/>
  <c r="U236" i="1"/>
  <c r="X236" i="1" s="1"/>
  <c r="Z236" i="1" s="1"/>
  <c r="U252" i="1"/>
  <c r="X252" i="1" s="1"/>
  <c r="Z252" i="1" s="1"/>
  <c r="U29" i="1"/>
  <c r="X29" i="1" s="1"/>
  <c r="Z29" i="1" s="1"/>
  <c r="U25" i="1"/>
  <c r="X25" i="1" s="1"/>
  <c r="Z25" i="1" s="1"/>
  <c r="U180" i="1"/>
  <c r="X180" i="1" s="1"/>
  <c r="Z180" i="1" s="1"/>
  <c r="U245" i="1"/>
  <c r="X245" i="1" s="1"/>
  <c r="Z245" i="1" s="1"/>
  <c r="U145" i="1"/>
  <c r="X145" i="1" s="1"/>
  <c r="Z145" i="1" s="1"/>
  <c r="U192" i="1"/>
  <c r="X192" i="1" s="1"/>
  <c r="Z192" i="1" s="1"/>
  <c r="U157" i="1"/>
  <c r="X157" i="1" s="1"/>
  <c r="Z157" i="1" s="1"/>
  <c r="U213" i="1"/>
  <c r="X213" i="1" s="1"/>
  <c r="Z213" i="1" s="1"/>
  <c r="U205" i="1"/>
  <c r="X205" i="1" s="1"/>
  <c r="Z205" i="1" s="1"/>
  <c r="U196" i="1"/>
  <c r="X196" i="1" s="1"/>
  <c r="Z196" i="1" s="1"/>
  <c r="U233" i="1"/>
  <c r="X233" i="1" s="1"/>
  <c r="Z233" i="1" s="1"/>
  <c r="U244" i="1"/>
  <c r="X244" i="1" s="1"/>
  <c r="Z244" i="1" s="1"/>
  <c r="U42" i="1"/>
  <c r="X42" i="1" s="1"/>
  <c r="Z42" i="1" s="1"/>
  <c r="U182" i="1"/>
  <c r="X182" i="1" s="1"/>
  <c r="Z182" i="1" s="1"/>
  <c r="U203" i="1"/>
  <c r="X203" i="1" s="1"/>
  <c r="Z203" i="1" s="1"/>
  <c r="U174" i="1"/>
  <c r="X174" i="1" s="1"/>
  <c r="Z174" i="1" s="1"/>
  <c r="U194" i="1"/>
  <c r="X194" i="1" s="1"/>
  <c r="Z194" i="1" s="1"/>
  <c r="U209" i="1"/>
  <c r="X209" i="1" s="1"/>
  <c r="Z209" i="1" s="1"/>
  <c r="U48" i="1"/>
  <c r="X48" i="1" s="1"/>
  <c r="Z48" i="1" s="1"/>
  <c r="U149" i="1"/>
  <c r="X149" i="1" s="1"/>
  <c r="Z149" i="1" s="1"/>
  <c r="U193" i="1"/>
  <c r="X193" i="1" s="1"/>
  <c r="Z193" i="1" s="1"/>
  <c r="U224" i="1"/>
  <c r="X224" i="1" s="1"/>
  <c r="Z224" i="1" s="1"/>
  <c r="U188" i="1"/>
  <c r="X188" i="1" s="1"/>
  <c r="Z188" i="1" s="1"/>
  <c r="U231" i="1"/>
  <c r="X231" i="1" s="1"/>
  <c r="Z231" i="1" s="1"/>
  <c r="U34" i="1"/>
  <c r="X34" i="1" s="1"/>
  <c r="Z34" i="1" s="1"/>
  <c r="U47" i="1"/>
  <c r="X47" i="1" s="1"/>
  <c r="Z47" i="1" s="1"/>
  <c r="U127" i="1"/>
  <c r="X127" i="1" s="1"/>
  <c r="Z127" i="1" s="1"/>
  <c r="U202" i="1"/>
  <c r="X202" i="1" s="1"/>
  <c r="Z202" i="1" s="1"/>
  <c r="U199" i="1"/>
  <c r="X199" i="1" s="1"/>
  <c r="Z199" i="1" s="1"/>
  <c r="U211" i="1"/>
  <c r="X211" i="1" s="1"/>
  <c r="Z211" i="1" s="1"/>
  <c r="U204" i="1"/>
  <c r="X204" i="1" s="1"/>
  <c r="Z204" i="1" s="1"/>
  <c r="U11" i="1"/>
  <c r="X11" i="1" s="1"/>
  <c r="Z11" i="1" s="1"/>
  <c r="U151" i="1"/>
  <c r="X151" i="1" s="1"/>
  <c r="Z151" i="1" s="1"/>
  <c r="U223" i="1"/>
  <c r="X223" i="1" s="1"/>
  <c r="Z223" i="1" s="1"/>
  <c r="U41" i="1"/>
  <c r="X41" i="1" s="1"/>
  <c r="Z41" i="1" s="1"/>
  <c r="U197" i="1"/>
  <c r="X197" i="1" s="1"/>
  <c r="Z197" i="1" s="1"/>
  <c r="U248" i="1"/>
  <c r="X248" i="1" s="1"/>
  <c r="Z248" i="1" s="1"/>
  <c r="U19" i="1"/>
  <c r="X19" i="1" s="1"/>
  <c r="Z19" i="1" s="1"/>
  <c r="U139" i="1"/>
  <c r="X139" i="1" s="1"/>
  <c r="Z139" i="1" s="1"/>
  <c r="U135" i="1"/>
  <c r="X135" i="1" s="1"/>
  <c r="Z135" i="1" s="1"/>
  <c r="U217" i="1"/>
  <c r="X217" i="1" s="1"/>
  <c r="Z217" i="1" s="1"/>
  <c r="U238" i="1"/>
  <c r="X238" i="1" s="1"/>
  <c r="Z238" i="1" s="1"/>
  <c r="U242" i="1"/>
  <c r="X242" i="1" s="1"/>
  <c r="Z242" i="1" s="1"/>
  <c r="U28" i="1"/>
  <c r="X28" i="1" s="1"/>
  <c r="Z28" i="1" s="1"/>
  <c r="U10" i="1"/>
  <c r="X10" i="1" s="1"/>
  <c r="Z10" i="1" s="1"/>
  <c r="U31" i="1"/>
  <c r="X31" i="1" s="1"/>
  <c r="Z31" i="1" s="1"/>
  <c r="U35" i="1"/>
  <c r="X35" i="1" s="1"/>
  <c r="Z35" i="1" s="1"/>
  <c r="U126" i="1"/>
  <c r="X126" i="1" s="1"/>
  <c r="Z126" i="1" s="1"/>
  <c r="U147" i="1"/>
  <c r="X147" i="1" s="1"/>
  <c r="Z147" i="1" s="1"/>
  <c r="U172" i="1"/>
  <c r="X172" i="1" s="1"/>
  <c r="Z172" i="1" s="1"/>
  <c r="U222" i="1"/>
  <c r="X222" i="1" s="1"/>
  <c r="Z222" i="1" s="1"/>
  <c r="U215" i="1"/>
  <c r="X215" i="1" s="1"/>
  <c r="Z215" i="1" s="1"/>
  <c r="U240" i="1"/>
  <c r="X240" i="1" s="1"/>
  <c r="Z240" i="1" s="1"/>
  <c r="U237" i="1"/>
  <c r="X237" i="1" s="1"/>
  <c r="Z237" i="1" s="1"/>
  <c r="U39" i="1"/>
  <c r="X39" i="1" s="1"/>
  <c r="Z39" i="1" s="1"/>
  <c r="U131" i="1"/>
  <c r="X131" i="1" s="1"/>
  <c r="Z131" i="1" s="1"/>
  <c r="U22" i="1"/>
  <c r="X22" i="1" s="1"/>
  <c r="Z22" i="1" s="1"/>
  <c r="U220" i="1"/>
  <c r="X220" i="1" s="1"/>
  <c r="Z220" i="1" s="1"/>
  <c r="U37" i="1"/>
  <c r="X37" i="1" s="1"/>
  <c r="Z37" i="1" s="1"/>
  <c r="U166" i="1"/>
  <c r="X166" i="1" s="1"/>
  <c r="Z166" i="1" s="1"/>
  <c r="U62" i="1"/>
  <c r="X62" i="1" s="1"/>
  <c r="Z62" i="1" s="1"/>
  <c r="U89" i="1"/>
  <c r="X89" i="1" s="1"/>
  <c r="Z89" i="1" s="1"/>
  <c r="U158" i="1"/>
  <c r="X158" i="1" s="1"/>
  <c r="Z158" i="1" s="1"/>
  <c r="U92" i="1"/>
  <c r="X92" i="1" s="1"/>
  <c r="Z92" i="1" s="1"/>
  <c r="U40" i="1"/>
  <c r="X40" i="1" s="1"/>
  <c r="Z40" i="1" s="1"/>
  <c r="U144" i="1"/>
  <c r="X144" i="1" s="1"/>
  <c r="Z144" i="1" s="1"/>
  <c r="U79" i="1"/>
  <c r="X79" i="1" s="1"/>
  <c r="Z79" i="1" s="1"/>
  <c r="U110" i="1"/>
  <c r="X110" i="1" s="1"/>
  <c r="Z110" i="1" s="1"/>
  <c r="U146" i="1"/>
  <c r="X146" i="1" s="1"/>
  <c r="Z146" i="1" s="1"/>
  <c r="U69" i="1"/>
  <c r="X69" i="1" s="1"/>
  <c r="Z69" i="1" s="1"/>
  <c r="U178" i="1"/>
  <c r="X178" i="1" s="1"/>
  <c r="Z178" i="1" s="1"/>
  <c r="U12" i="1"/>
  <c r="X12" i="1" s="1"/>
  <c r="Z12" i="1" s="1"/>
  <c r="U66" i="1"/>
  <c r="X66" i="1" s="1"/>
  <c r="Z66" i="1" s="1"/>
  <c r="U227" i="1"/>
  <c r="X227" i="1" s="1"/>
  <c r="Z227" i="1" s="1"/>
  <c r="U30" i="1"/>
  <c r="X30" i="1" s="1"/>
  <c r="Z30" i="1" s="1"/>
  <c r="U57" i="1"/>
  <c r="X57" i="1" s="1"/>
  <c r="Z57" i="1" s="1"/>
  <c r="U61" i="1"/>
  <c r="X61" i="1" s="1"/>
  <c r="Z61" i="1" s="1"/>
  <c r="U198" i="1"/>
  <c r="X198" i="1" s="1"/>
  <c r="Z198" i="1" s="1"/>
  <c r="U133" i="1"/>
  <c r="X133" i="1" s="1"/>
  <c r="Z133" i="1" s="1"/>
  <c r="U148" i="1"/>
  <c r="X148" i="1" s="1"/>
  <c r="Z148" i="1" s="1"/>
  <c r="U100" i="1"/>
  <c r="X100" i="1" s="1"/>
  <c r="Z100" i="1" s="1"/>
  <c r="U185" i="1"/>
  <c r="X185" i="1" s="1"/>
  <c r="Z185" i="1" s="1"/>
  <c r="U246" i="1"/>
  <c r="X246" i="1" s="1"/>
  <c r="Z246" i="1" s="1"/>
  <c r="U159" i="1"/>
  <c r="X159" i="1" s="1"/>
  <c r="Z159" i="1" s="1"/>
  <c r="U70" i="1"/>
  <c r="X70" i="1" s="1"/>
  <c r="Z70" i="1" s="1"/>
  <c r="U108" i="1"/>
  <c r="X108" i="1" s="1"/>
  <c r="Z108" i="1" s="1"/>
  <c r="U247" i="1"/>
  <c r="X247" i="1" s="1"/>
  <c r="Z247" i="1" s="1"/>
  <c r="U20" i="1"/>
  <c r="X20" i="1" s="1"/>
  <c r="Z20" i="1" s="1"/>
  <c r="U86" i="1"/>
  <c r="X86" i="1" s="1"/>
  <c r="Z86" i="1" s="1"/>
  <c r="U141" i="1"/>
  <c r="X141" i="1" s="1"/>
  <c r="Z141" i="1" s="1"/>
  <c r="U235" i="1"/>
  <c r="X235" i="1" s="1"/>
  <c r="Z235" i="1" s="1"/>
  <c r="U184" i="1"/>
  <c r="X184" i="1" s="1"/>
  <c r="Z184" i="1" s="1"/>
  <c r="U65" i="1"/>
  <c r="X65" i="1" s="1"/>
  <c r="Z65" i="1" s="1"/>
  <c r="U138" i="1"/>
  <c r="X138" i="1" s="1"/>
  <c r="Z138" i="1" s="1"/>
  <c r="U218" i="1"/>
  <c r="X218" i="1" s="1"/>
  <c r="Z218" i="1" s="1"/>
  <c r="U95" i="1"/>
  <c r="X95" i="1" s="1"/>
  <c r="Z95" i="1" s="1"/>
  <c r="U181" i="1"/>
  <c r="X181" i="1" s="1"/>
  <c r="Z181" i="1" s="1"/>
  <c r="U230" i="1"/>
  <c r="X230" i="1" s="1"/>
  <c r="Z230" i="1" s="1"/>
  <c r="U232" i="1"/>
  <c r="X232" i="1" s="1"/>
  <c r="Z232" i="1" s="1"/>
  <c r="U73" i="1"/>
  <c r="X73" i="1" s="1"/>
  <c r="Z73" i="1" s="1"/>
  <c r="U136" i="1"/>
  <c r="X136" i="1" s="1"/>
  <c r="Z136" i="1" s="1"/>
  <c r="U15" i="1"/>
  <c r="X15" i="1" s="1"/>
  <c r="Z15" i="1" s="1"/>
  <c r="U46" i="1"/>
  <c r="X46" i="1" s="1"/>
  <c r="Z46" i="1" s="1"/>
  <c r="U99" i="1"/>
  <c r="X99" i="1" s="1"/>
  <c r="Z99" i="1" s="1"/>
  <c r="U107" i="1"/>
  <c r="X107" i="1" s="1"/>
  <c r="Z107" i="1" s="1"/>
  <c r="U195" i="1"/>
  <c r="X195" i="1" s="1"/>
  <c r="Z195" i="1" s="1"/>
  <c r="U132" i="1"/>
  <c r="X132" i="1" s="1"/>
  <c r="Z132" i="1" s="1"/>
  <c r="U84" i="1"/>
  <c r="X84" i="1" s="1"/>
  <c r="Z84" i="1" s="1"/>
  <c r="U221" i="1"/>
  <c r="X221" i="1" s="1"/>
  <c r="Z221" i="1" s="1"/>
  <c r="U176" i="1"/>
  <c r="X176" i="1" s="1"/>
  <c r="Z176" i="1" s="1"/>
  <c r="U116" i="1"/>
  <c r="X116" i="1" s="1"/>
  <c r="Z116" i="1" s="1"/>
  <c r="P6" i="1"/>
  <c r="U68" i="1"/>
  <c r="X68" i="1" s="1"/>
  <c r="Z68" i="1" s="1"/>
  <c r="U186" i="1"/>
  <c r="X186" i="1" s="1"/>
  <c r="Z186" i="1" s="1"/>
  <c r="U72" i="1"/>
  <c r="X72" i="1" s="1"/>
  <c r="Z72" i="1" s="1"/>
  <c r="U113" i="1"/>
  <c r="X113" i="1" s="1"/>
  <c r="Z113" i="1" s="1"/>
  <c r="U189" i="1"/>
  <c r="X189" i="1" s="1"/>
  <c r="Z189" i="1" s="1"/>
  <c r="U210" i="1"/>
  <c r="X210" i="1" s="1"/>
  <c r="Z210" i="1" s="1"/>
  <c r="U50" i="1"/>
  <c r="X50" i="1" s="1"/>
  <c r="Z50" i="1" s="1"/>
  <c r="U98" i="1"/>
  <c r="X98" i="1" s="1"/>
  <c r="Z98" i="1" s="1"/>
  <c r="U121" i="1"/>
  <c r="X121" i="1" s="1"/>
  <c r="Z121" i="1" s="1"/>
  <c r="U45" i="1"/>
  <c r="X45" i="1" s="1"/>
  <c r="Z45" i="1" s="1"/>
  <c r="U90" i="1"/>
  <c r="X90" i="1" s="1"/>
  <c r="Z90" i="1" s="1"/>
  <c r="U125" i="1"/>
  <c r="X125" i="1" s="1"/>
  <c r="Z125" i="1" s="1"/>
  <c r="U26" i="1"/>
  <c r="X26" i="1" s="1"/>
  <c r="Z26" i="1" s="1"/>
  <c r="U239" i="1"/>
  <c r="X239" i="1" s="1"/>
  <c r="Z239" i="1" s="1"/>
  <c r="U21" i="1"/>
  <c r="X21" i="1" s="1"/>
  <c r="Z21" i="1" s="1"/>
  <c r="U171" i="1"/>
  <c r="X171" i="1" s="1"/>
  <c r="Z171" i="1" s="1"/>
  <c r="U105" i="1"/>
  <c r="X105" i="1" s="1"/>
  <c r="Z105" i="1" s="1"/>
  <c r="U170" i="1"/>
  <c r="X170" i="1" s="1"/>
  <c r="Z170" i="1" s="1"/>
  <c r="U140" i="1"/>
  <c r="X140" i="1" s="1"/>
  <c r="Z140" i="1" s="1"/>
  <c r="U119" i="1"/>
  <c r="X119" i="1" s="1"/>
  <c r="Z119" i="1" s="1"/>
  <c r="AF165" i="1"/>
  <c r="AG165" i="1" s="1"/>
  <c r="O6" i="1"/>
  <c r="U219" i="1"/>
  <c r="X219" i="1" s="1"/>
  <c r="Z219" i="1" s="1"/>
  <c r="U155" i="1"/>
  <c r="X155" i="1" s="1"/>
  <c r="Z155" i="1" s="1"/>
  <c r="U104" i="1"/>
  <c r="X104" i="1" s="1"/>
  <c r="Z104" i="1" s="1"/>
  <c r="U190" i="1"/>
  <c r="X190" i="1" s="1"/>
  <c r="Z190" i="1" s="1"/>
  <c r="U161" i="1"/>
  <c r="X161" i="1" s="1"/>
  <c r="Z161" i="1" s="1"/>
  <c r="U168" i="1"/>
  <c r="X168" i="1" s="1"/>
  <c r="Z168" i="1" s="1"/>
  <c r="U162" i="1"/>
  <c r="X162" i="1" s="1"/>
  <c r="Z162" i="1" s="1"/>
  <c r="U226" i="1"/>
  <c r="X226" i="1" s="1"/>
  <c r="Z226" i="1" s="1"/>
  <c r="U187" i="1"/>
  <c r="X187" i="1" s="1"/>
  <c r="Z187" i="1" s="1"/>
  <c r="U143" i="1"/>
  <c r="X143" i="1" s="1"/>
  <c r="Z143" i="1" s="1"/>
  <c r="U251" i="1"/>
  <c r="X251" i="1" s="1"/>
  <c r="Z251" i="1" s="1"/>
  <c r="U18" i="1"/>
  <c r="X18" i="1" s="1"/>
  <c r="Z18" i="1" s="1"/>
  <c r="U76" i="1"/>
  <c r="X76" i="1" s="1"/>
  <c r="Z76" i="1" s="1"/>
  <c r="U164" i="1"/>
  <c r="X164" i="1" s="1"/>
  <c r="Z164" i="1" s="1"/>
  <c r="U212" i="1"/>
  <c r="X212" i="1" s="1"/>
  <c r="Z212" i="1" s="1"/>
  <c r="U112" i="1"/>
  <c r="X112" i="1" s="1"/>
  <c r="Z112" i="1" s="1"/>
  <c r="U17" i="1"/>
  <c r="X17" i="1" s="1"/>
  <c r="Z17" i="1" s="1"/>
  <c r="U154" i="1"/>
  <c r="X154" i="1" s="1"/>
  <c r="Z154" i="1" s="1"/>
  <c r="U82" i="1"/>
  <c r="X82" i="1" s="1"/>
  <c r="Z82" i="1" s="1"/>
  <c r="U153" i="1"/>
  <c r="X153" i="1" s="1"/>
  <c r="Z153" i="1" s="1"/>
  <c r="U241" i="1"/>
  <c r="X241" i="1" s="1"/>
  <c r="Z241" i="1" s="1"/>
  <c r="U16" i="1"/>
  <c r="X16" i="1" s="1"/>
  <c r="Z16" i="1" s="1"/>
  <c r="U191" i="1"/>
  <c r="X191" i="1" s="1"/>
  <c r="Z191" i="1" s="1"/>
  <c r="U58" i="1"/>
  <c r="X58" i="1" s="1"/>
  <c r="Z58" i="1" s="1"/>
  <c r="U142" i="1"/>
  <c r="X142" i="1" s="1"/>
  <c r="Z142" i="1" s="1"/>
  <c r="U183" i="1"/>
  <c r="X183" i="1" s="1"/>
  <c r="Z183" i="1" s="1"/>
  <c r="U160" i="1"/>
  <c r="X160" i="1" s="1"/>
  <c r="Z160" i="1" s="1"/>
  <c r="U109" i="1"/>
  <c r="X109" i="1" s="1"/>
  <c r="Z109" i="1" s="1"/>
  <c r="U77" i="1"/>
  <c r="X77" i="1" s="1"/>
  <c r="Z77" i="1" s="1"/>
  <c r="U175" i="1"/>
  <c r="X175" i="1" s="1"/>
  <c r="Z175" i="1" s="1"/>
  <c r="U44" i="1"/>
  <c r="X44" i="1" s="1"/>
  <c r="Z44" i="1" s="1"/>
  <c r="U249" i="1"/>
  <c r="X249" i="1" s="1"/>
  <c r="Z249" i="1" s="1"/>
  <c r="U124" i="1"/>
  <c r="X124" i="1" s="1"/>
  <c r="Z124" i="1" s="1"/>
  <c r="U200" i="1"/>
  <c r="X200" i="1" s="1"/>
  <c r="Z200" i="1" s="1"/>
  <c r="U128" i="1"/>
  <c r="X128" i="1" s="1"/>
  <c r="Z128" i="1" s="1"/>
  <c r="U179" i="1"/>
  <c r="X179" i="1" s="1"/>
  <c r="Z179" i="1" s="1"/>
  <c r="U122" i="1"/>
  <c r="X122" i="1" s="1"/>
  <c r="Z122" i="1" s="1"/>
  <c r="U38" i="1"/>
  <c r="X38" i="1" s="1"/>
  <c r="Z38" i="1" s="1"/>
  <c r="U64" i="1"/>
  <c r="X64" i="1" s="1"/>
  <c r="Z64" i="1" s="1"/>
  <c r="U114" i="1"/>
  <c r="X114" i="1" s="1"/>
  <c r="Z114" i="1" s="1"/>
  <c r="U130" i="1"/>
  <c r="X130" i="1" s="1"/>
  <c r="Z130" i="1" s="1"/>
  <c r="U169" i="1"/>
  <c r="X169" i="1" s="1"/>
  <c r="Z169" i="1" s="1"/>
  <c r="U115" i="1"/>
  <c r="X115" i="1" s="1"/>
  <c r="Z115" i="1" s="1"/>
  <c r="U23" i="1"/>
  <c r="X23" i="1" s="1"/>
  <c r="Z23" i="1" s="1"/>
  <c r="U134" i="1"/>
  <c r="X134" i="1" s="1"/>
  <c r="Z134" i="1" s="1"/>
  <c r="U207" i="1"/>
  <c r="X207" i="1" s="1"/>
  <c r="Z207" i="1" s="1"/>
  <c r="U24" i="1"/>
  <c r="X24" i="1" s="1"/>
  <c r="Z24" i="1" s="1"/>
  <c r="U214" i="1"/>
  <c r="X214" i="1" s="1"/>
  <c r="Z214" i="1" s="1"/>
  <c r="U13" i="1"/>
  <c r="X13" i="1" s="1"/>
  <c r="Z13" i="1" s="1"/>
  <c r="U71" i="1"/>
  <c r="X71" i="1" s="1"/>
  <c r="Z71" i="1" s="1"/>
  <c r="U103" i="1"/>
  <c r="X103" i="1" s="1"/>
  <c r="Z103" i="1" s="1"/>
  <c r="U152" i="1"/>
  <c r="X152" i="1" s="1"/>
  <c r="Z152" i="1" s="1"/>
  <c r="U81" i="1"/>
  <c r="X81" i="1" s="1"/>
  <c r="Z81" i="1" s="1"/>
  <c r="U208" i="1"/>
  <c r="X208" i="1" s="1"/>
  <c r="Z208" i="1" s="1"/>
  <c r="U156" i="1"/>
  <c r="X156" i="1" s="1"/>
  <c r="Z156" i="1" s="1"/>
  <c r="U43" i="1"/>
  <c r="X43" i="1" s="1"/>
  <c r="Z43" i="1" s="1"/>
  <c r="U228" i="1"/>
  <c r="X228" i="1" s="1"/>
  <c r="Z228" i="1" s="1"/>
  <c r="U33" i="1"/>
  <c r="X33" i="1" s="1"/>
  <c r="Z33" i="1" s="1"/>
  <c r="U93" i="1"/>
  <c r="X93" i="1" s="1"/>
  <c r="Z93" i="1" s="1"/>
  <c r="U51" i="1"/>
  <c r="X51" i="1" s="1"/>
  <c r="Z51" i="1" s="1"/>
  <c r="U87" i="1"/>
  <c r="X87" i="1" s="1"/>
  <c r="Z87" i="1" s="1"/>
  <c r="U111" i="1"/>
  <c r="X111" i="1" s="1"/>
  <c r="Z111" i="1" s="1"/>
  <c r="U32" i="1"/>
  <c r="X32" i="1" s="1"/>
  <c r="Z32" i="1" s="1"/>
  <c r="U150" i="1"/>
  <c r="X150" i="1" s="1"/>
  <c r="Z150" i="1" s="1"/>
  <c r="U80" i="1"/>
  <c r="X80" i="1" s="1"/>
  <c r="Z80" i="1" s="1"/>
  <c r="U27" i="1"/>
  <c r="X27" i="1" s="1"/>
  <c r="Z27" i="1" s="1"/>
  <c r="U97" i="1"/>
  <c r="X97" i="1" s="1"/>
  <c r="Z97" i="1" s="1"/>
  <c r="U173" i="1"/>
  <c r="X173" i="1" s="1"/>
  <c r="Z173" i="1" s="1"/>
  <c r="U167" i="1"/>
  <c r="X167" i="1" s="1"/>
  <c r="Z167" i="1" s="1"/>
  <c r="V6" i="2" l="1"/>
  <c r="X8" i="1"/>
  <c r="Z8" i="1" s="1"/>
  <c r="X56" i="1"/>
  <c r="Z56" i="1" s="1"/>
  <c r="AF56" i="1" s="1"/>
  <c r="AG56" i="1" s="1"/>
  <c r="X75" i="1"/>
  <c r="Z75" i="1" s="1"/>
  <c r="AF75" i="1" s="1"/>
  <c r="AG75" i="1" s="1"/>
  <c r="X106" i="1"/>
  <c r="Z106" i="1" s="1"/>
  <c r="AF106" i="1" s="1"/>
  <c r="AG106" i="1" s="1"/>
  <c r="X177" i="1"/>
  <c r="Z177" i="1" s="1"/>
  <c r="AF177" i="1" s="1"/>
  <c r="AG177" i="1" s="1"/>
  <c r="X78" i="1"/>
  <c r="Z78" i="1" s="1"/>
  <c r="AF78" i="1" s="1"/>
  <c r="AG78" i="1" s="1"/>
  <c r="X243" i="1"/>
  <c r="Z243" i="1" s="1"/>
  <c r="AF243" i="1" s="1"/>
  <c r="AG243" i="1" s="1"/>
  <c r="X229" i="1"/>
  <c r="Z229" i="1" s="1"/>
  <c r="AF229" i="1" s="1"/>
  <c r="AG229" i="1" s="1"/>
  <c r="X60" i="1"/>
  <c r="Z60" i="1" s="1"/>
  <c r="AF60" i="1" s="1"/>
  <c r="AG60" i="1" s="1"/>
  <c r="X54" i="1"/>
  <c r="Z54" i="1" s="1"/>
  <c r="AF54" i="1" s="1"/>
  <c r="AG54" i="1" s="1"/>
  <c r="X85" i="1"/>
  <c r="Z85" i="1" s="1"/>
  <c r="AF85" i="1" s="1"/>
  <c r="AG85" i="1" s="1"/>
  <c r="AF118" i="1"/>
  <c r="AG118" i="1" s="1"/>
  <c r="AF59" i="1"/>
  <c r="AG59" i="1" s="1"/>
  <c r="AF91" i="1"/>
  <c r="AG91" i="1" s="1"/>
  <c r="AF227" i="1"/>
  <c r="AG227" i="1" s="1"/>
  <c r="AF47" i="1"/>
  <c r="AG47" i="1" s="1"/>
  <c r="AF194" i="1"/>
  <c r="AG194" i="1" s="1"/>
  <c r="AF55" i="1"/>
  <c r="AG55" i="1" s="1"/>
  <c r="AF27" i="1"/>
  <c r="AG27" i="1" s="1"/>
  <c r="AF33" i="1"/>
  <c r="AG33" i="1" s="1"/>
  <c r="AF71" i="1"/>
  <c r="AG71" i="1" s="1"/>
  <c r="AF176" i="1"/>
  <c r="AG176" i="1" s="1"/>
  <c r="AF138" i="1"/>
  <c r="AG138" i="1" s="1"/>
  <c r="AF108" i="1"/>
  <c r="AG108" i="1" s="1"/>
  <c r="AF213" i="1"/>
  <c r="AG213" i="1" s="1"/>
  <c r="AF238" i="1"/>
  <c r="AG238" i="1" s="1"/>
  <c r="AF23" i="1"/>
  <c r="AG23" i="1" s="1"/>
  <c r="AF120" i="1"/>
  <c r="AG120" i="1" s="1"/>
  <c r="AF90" i="1"/>
  <c r="AG90" i="1" s="1"/>
  <c r="AF15" i="1"/>
  <c r="AG15" i="1" s="1"/>
  <c r="AF80" i="1"/>
  <c r="AG80" i="1" s="1"/>
  <c r="AF228" i="1"/>
  <c r="AG228" i="1" s="1"/>
  <c r="AF13" i="1"/>
  <c r="AG13" i="1" s="1"/>
  <c r="AF251" i="1"/>
  <c r="AG251" i="1" s="1"/>
  <c r="AF104" i="1"/>
  <c r="AG104" i="1" s="1"/>
  <c r="AF170" i="1"/>
  <c r="AG170" i="1" s="1"/>
  <c r="AF45" i="1"/>
  <c r="AG45" i="1" s="1"/>
  <c r="AF221" i="1"/>
  <c r="AG221" i="1" s="1"/>
  <c r="AF136" i="1"/>
  <c r="AG136" i="1" s="1"/>
  <c r="AF65" i="1"/>
  <c r="AG65" i="1" s="1"/>
  <c r="AF70" i="1"/>
  <c r="AG70" i="1" s="1"/>
  <c r="AF61" i="1"/>
  <c r="AG61" i="1" s="1"/>
  <c r="AF178" i="1"/>
  <c r="AG178" i="1" s="1"/>
  <c r="AF158" i="1"/>
  <c r="AG158" i="1" s="1"/>
  <c r="AF39" i="1"/>
  <c r="AG39" i="1" s="1"/>
  <c r="AF35" i="1"/>
  <c r="AG35" i="1" s="1"/>
  <c r="AF139" i="1"/>
  <c r="AG139" i="1" s="1"/>
  <c r="AF204" i="1"/>
  <c r="AG204" i="1" s="1"/>
  <c r="AF188" i="1"/>
  <c r="AG188" i="1" s="1"/>
  <c r="AF203" i="1"/>
  <c r="AG203" i="1" s="1"/>
  <c r="AF157" i="1"/>
  <c r="AG157" i="1" s="1"/>
  <c r="AF236" i="1"/>
  <c r="AG236" i="1" s="1"/>
  <c r="AF123" i="1"/>
  <c r="AG123" i="1" s="1"/>
  <c r="AF172" i="1"/>
  <c r="AG172" i="1" s="1"/>
  <c r="AF137" i="1"/>
  <c r="AG137" i="1" s="1"/>
  <c r="AF109" i="1"/>
  <c r="AG109" i="1" s="1"/>
  <c r="AF214" i="1"/>
  <c r="AG214" i="1" s="1"/>
  <c r="AF154" i="1"/>
  <c r="AG154" i="1" s="1"/>
  <c r="AF143" i="1"/>
  <c r="AG143" i="1" s="1"/>
  <c r="AF155" i="1"/>
  <c r="AG155" i="1" s="1"/>
  <c r="AF84" i="1"/>
  <c r="AG84" i="1" s="1"/>
  <c r="AF69" i="1"/>
  <c r="AG69" i="1" s="1"/>
  <c r="AF89" i="1"/>
  <c r="AG89" i="1" s="1"/>
  <c r="AF237" i="1"/>
  <c r="AG237" i="1" s="1"/>
  <c r="AF31" i="1"/>
  <c r="AG31" i="1" s="1"/>
  <c r="AF19" i="1"/>
  <c r="AG19" i="1" s="1"/>
  <c r="AF211" i="1"/>
  <c r="AG211" i="1" s="1"/>
  <c r="AF224" i="1"/>
  <c r="AG224" i="1" s="1"/>
  <c r="AF182" i="1"/>
  <c r="AG182" i="1" s="1"/>
  <c r="AF192" i="1"/>
  <c r="AG192" i="1" s="1"/>
  <c r="AF225" i="1"/>
  <c r="AG225" i="1" s="1"/>
  <c r="AF129" i="1"/>
  <c r="AG129" i="1" s="1"/>
  <c r="AF16" i="1"/>
  <c r="AG16" i="1" s="1"/>
  <c r="AF93" i="1"/>
  <c r="AG93" i="1" s="1"/>
  <c r="AF210" i="1"/>
  <c r="AG210" i="1" s="1"/>
  <c r="AF102" i="1"/>
  <c r="AG102" i="1" s="1"/>
  <c r="AF163" i="1"/>
  <c r="AG163" i="1" s="1"/>
  <c r="AF88" i="1"/>
  <c r="AG88" i="1" s="1"/>
  <c r="AF168" i="1"/>
  <c r="AG168" i="1" s="1"/>
  <c r="AF220" i="1"/>
  <c r="AG220" i="1" s="1"/>
  <c r="AF209" i="1"/>
  <c r="AG209" i="1" s="1"/>
  <c r="AF25" i="1"/>
  <c r="AG25" i="1" s="1"/>
  <c r="AF179" i="1"/>
  <c r="AG179" i="1" s="1"/>
  <c r="AF208" i="1"/>
  <c r="AG208" i="1" s="1"/>
  <c r="AF207" i="1"/>
  <c r="AG207" i="1" s="1"/>
  <c r="AF64" i="1"/>
  <c r="AG64" i="1" s="1"/>
  <c r="AF195" i="1"/>
  <c r="AG195" i="1" s="1"/>
  <c r="AF230" i="1"/>
  <c r="AG230" i="1" s="1"/>
  <c r="AF141" i="1"/>
  <c r="AG141" i="1" s="1"/>
  <c r="AF185" i="1"/>
  <c r="AG185" i="1" s="1"/>
  <c r="AF202" i="1"/>
  <c r="AG202" i="1" s="1"/>
  <c r="AF206" i="1"/>
  <c r="AG206" i="1" s="1"/>
  <c r="AF94" i="1"/>
  <c r="AG94" i="1" s="1"/>
  <c r="AF83" i="1"/>
  <c r="AG83" i="1" s="1"/>
  <c r="AF164" i="1"/>
  <c r="AG164" i="1" s="1"/>
  <c r="AF119" i="1"/>
  <c r="AG119" i="1" s="1"/>
  <c r="AF144" i="1"/>
  <c r="AG144" i="1" s="1"/>
  <c r="AF223" i="1"/>
  <c r="AG223" i="1" s="1"/>
  <c r="AF196" i="1"/>
  <c r="AG196" i="1" s="1"/>
  <c r="AF114" i="1"/>
  <c r="AG114" i="1" s="1"/>
  <c r="AF249" i="1"/>
  <c r="AG249" i="1" s="1"/>
  <c r="AF111" i="1"/>
  <c r="AG111" i="1" s="1"/>
  <c r="AF81" i="1"/>
  <c r="AG81" i="1" s="1"/>
  <c r="AF191" i="1"/>
  <c r="AG191" i="1" s="1"/>
  <c r="AF162" i="1"/>
  <c r="AG162" i="1" s="1"/>
  <c r="AF239" i="1"/>
  <c r="AG239" i="1" s="1"/>
  <c r="AF107" i="1"/>
  <c r="AG107" i="1" s="1"/>
  <c r="AF181" i="1"/>
  <c r="AG181" i="1" s="1"/>
  <c r="AF100" i="1"/>
  <c r="AG100" i="1" s="1"/>
  <c r="AF30" i="1"/>
  <c r="AG30" i="1" s="1"/>
  <c r="AF79" i="1"/>
  <c r="AG79" i="1" s="1"/>
  <c r="AF37" i="1"/>
  <c r="AG37" i="1" s="1"/>
  <c r="AF222" i="1"/>
  <c r="AG222" i="1" s="1"/>
  <c r="AF242" i="1"/>
  <c r="AG242" i="1" s="1"/>
  <c r="AF41" i="1"/>
  <c r="AG41" i="1" s="1"/>
  <c r="AF127" i="1"/>
  <c r="AG127" i="1" s="1"/>
  <c r="AF48" i="1"/>
  <c r="AG48" i="1" s="1"/>
  <c r="AF233" i="1"/>
  <c r="AG233" i="1" s="1"/>
  <c r="AF180" i="1"/>
  <c r="AG180" i="1" s="1"/>
  <c r="AF216" i="1"/>
  <c r="AG216" i="1" s="1"/>
  <c r="AF67" i="1"/>
  <c r="AG67" i="1" s="1"/>
  <c r="AF117" i="1"/>
  <c r="AG117" i="1" s="1"/>
  <c r="AF134" i="1"/>
  <c r="AG134" i="1" s="1"/>
  <c r="AF130" i="1"/>
  <c r="AG130" i="1" s="1"/>
  <c r="AF122" i="1"/>
  <c r="AG122" i="1" s="1"/>
  <c r="AF124" i="1"/>
  <c r="AG124" i="1" s="1"/>
  <c r="AF77" i="1"/>
  <c r="AG77" i="1" s="1"/>
  <c r="AF140" i="1"/>
  <c r="AG140" i="1" s="1"/>
  <c r="AF21" i="1"/>
  <c r="AG21" i="1" s="1"/>
  <c r="AF50" i="1"/>
  <c r="AG50" i="1" s="1"/>
  <c r="AF113" i="1"/>
  <c r="AG113" i="1" s="1"/>
  <c r="AF173" i="1"/>
  <c r="AG173" i="1" s="1"/>
  <c r="AF150" i="1"/>
  <c r="AG150" i="1" s="1"/>
  <c r="AF51" i="1"/>
  <c r="AG51" i="1" s="1"/>
  <c r="AF43" i="1"/>
  <c r="AG43" i="1" s="1"/>
  <c r="AF152" i="1"/>
  <c r="AG152" i="1" s="1"/>
  <c r="AF142" i="1"/>
  <c r="AG142" i="1" s="1"/>
  <c r="AF241" i="1"/>
  <c r="AG241" i="1" s="1"/>
  <c r="AF17" i="1"/>
  <c r="AG17" i="1" s="1"/>
  <c r="AF76" i="1"/>
  <c r="AG76" i="1" s="1"/>
  <c r="AF187" i="1"/>
  <c r="AG187" i="1" s="1"/>
  <c r="AF161" i="1"/>
  <c r="AG161" i="1" s="1"/>
  <c r="AF219" i="1"/>
  <c r="AG219" i="1" s="1"/>
  <c r="AF72" i="1"/>
  <c r="AG72" i="1" s="1"/>
  <c r="U6" i="1"/>
  <c r="AF99" i="1"/>
  <c r="AG99" i="1" s="1"/>
  <c r="AF73" i="1"/>
  <c r="AG73" i="1" s="1"/>
  <c r="AF95" i="1"/>
  <c r="AG95" i="1" s="1"/>
  <c r="AF184" i="1"/>
  <c r="AG184" i="1" s="1"/>
  <c r="AF20" i="1"/>
  <c r="AG20" i="1" s="1"/>
  <c r="AF159" i="1"/>
  <c r="AG159" i="1" s="1"/>
  <c r="AF148" i="1"/>
  <c r="AG148" i="1" s="1"/>
  <c r="AF57" i="1"/>
  <c r="AG57" i="1" s="1"/>
  <c r="AF66" i="1"/>
  <c r="AG66" i="1" s="1"/>
  <c r="AF146" i="1"/>
  <c r="AG146" i="1" s="1"/>
  <c r="AF40" i="1"/>
  <c r="AG40" i="1" s="1"/>
  <c r="AF62" i="1"/>
  <c r="AG62" i="1" s="1"/>
  <c r="AF22" i="1"/>
  <c r="AG22" i="1" s="1"/>
  <c r="AF240" i="1"/>
  <c r="AG240" i="1" s="1"/>
  <c r="AF147" i="1"/>
  <c r="AG147" i="1" s="1"/>
  <c r="AF10" i="1"/>
  <c r="AG10" i="1" s="1"/>
  <c r="AF217" i="1"/>
  <c r="AG217" i="1" s="1"/>
  <c r="AF248" i="1"/>
  <c r="AG248" i="1" s="1"/>
  <c r="AF151" i="1"/>
  <c r="AG151" i="1" s="1"/>
  <c r="AF199" i="1"/>
  <c r="AG199" i="1" s="1"/>
  <c r="AF34" i="1"/>
  <c r="AG34" i="1" s="1"/>
  <c r="AF193" i="1"/>
  <c r="AG193" i="1" s="1"/>
  <c r="AF42" i="1"/>
  <c r="AG42" i="1" s="1"/>
  <c r="AF205" i="1"/>
  <c r="AG205" i="1" s="1"/>
  <c r="AF145" i="1"/>
  <c r="AG145" i="1" s="1"/>
  <c r="AF29" i="1"/>
  <c r="AG29" i="1" s="1"/>
  <c r="AF201" i="1"/>
  <c r="AG201" i="1" s="1"/>
  <c r="AF49" i="1"/>
  <c r="AG49" i="1" s="1"/>
  <c r="AF97" i="1"/>
  <c r="AG97" i="1" s="1"/>
  <c r="AF32" i="1"/>
  <c r="AG32" i="1" s="1"/>
  <c r="AF156" i="1"/>
  <c r="AG156" i="1" s="1"/>
  <c r="AF103" i="1"/>
  <c r="AG103" i="1" s="1"/>
  <c r="AF24" i="1"/>
  <c r="AG24" i="1" s="1"/>
  <c r="AF153" i="1"/>
  <c r="AG153" i="1" s="1"/>
  <c r="AF116" i="1"/>
  <c r="AG116" i="1" s="1"/>
  <c r="AF132" i="1"/>
  <c r="AG132" i="1" s="1"/>
  <c r="AF46" i="1"/>
  <c r="AG46" i="1" s="1"/>
  <c r="AF232" i="1"/>
  <c r="AG232" i="1" s="1"/>
  <c r="AF218" i="1"/>
  <c r="AG218" i="1" s="1"/>
  <c r="AF235" i="1"/>
  <c r="AG235" i="1" s="1"/>
  <c r="AF247" i="1"/>
  <c r="AG247" i="1" s="1"/>
  <c r="AF246" i="1"/>
  <c r="AG246" i="1" s="1"/>
  <c r="AF133" i="1"/>
  <c r="AG133" i="1" s="1"/>
  <c r="AF12" i="1"/>
  <c r="AG12" i="1" s="1"/>
  <c r="AF110" i="1"/>
  <c r="AG110" i="1" s="1"/>
  <c r="AF92" i="1"/>
  <c r="AG92" i="1" s="1"/>
  <c r="AF166" i="1"/>
  <c r="AG166" i="1" s="1"/>
  <c r="AF131" i="1"/>
  <c r="AG131" i="1" s="1"/>
  <c r="AF215" i="1"/>
  <c r="AG215" i="1" s="1"/>
  <c r="AF126" i="1"/>
  <c r="AG126" i="1" s="1"/>
  <c r="AF28" i="1"/>
  <c r="AG28" i="1" s="1"/>
  <c r="AF135" i="1"/>
  <c r="AG135" i="1" s="1"/>
  <c r="AF197" i="1"/>
  <c r="AG197" i="1" s="1"/>
  <c r="AF11" i="1"/>
  <c r="AG11" i="1" s="1"/>
  <c r="AF231" i="1"/>
  <c r="AG231" i="1" s="1"/>
  <c r="AF149" i="1"/>
  <c r="AG149" i="1" s="1"/>
  <c r="AF174" i="1"/>
  <c r="AG174" i="1" s="1"/>
  <c r="AF244" i="1"/>
  <c r="AG244" i="1" s="1"/>
  <c r="AF245" i="1"/>
  <c r="AG245" i="1" s="1"/>
  <c r="AF252" i="1"/>
  <c r="AG252" i="1" s="1"/>
  <c r="AF250" i="1"/>
  <c r="AG250" i="1" s="1"/>
  <c r="AF58" i="1"/>
  <c r="AG58" i="1" s="1"/>
  <c r="AF112" i="1"/>
  <c r="AG112" i="1" s="1"/>
  <c r="AF18" i="1"/>
  <c r="AG18" i="1" s="1"/>
  <c r="AF226" i="1"/>
  <c r="AG226" i="1" s="1"/>
  <c r="AF190" i="1"/>
  <c r="AG190" i="1" s="1"/>
  <c r="AF115" i="1"/>
  <c r="AG115" i="1" s="1"/>
  <c r="AF128" i="1"/>
  <c r="AG128" i="1" s="1"/>
  <c r="AF44" i="1"/>
  <c r="AG44" i="1" s="1"/>
  <c r="AF160" i="1"/>
  <c r="AG160" i="1" s="1"/>
  <c r="AF82" i="1"/>
  <c r="AG82" i="1" s="1"/>
  <c r="AF212" i="1"/>
  <c r="AG212" i="1" s="1"/>
  <c r="AF105" i="1"/>
  <c r="AG105" i="1" s="1"/>
  <c r="AF26" i="1"/>
  <c r="AG26" i="1" s="1"/>
  <c r="AF121" i="1"/>
  <c r="AG121" i="1" s="1"/>
  <c r="AF186" i="1"/>
  <c r="AG186" i="1" s="1"/>
  <c r="AF198" i="1"/>
  <c r="AG198" i="1" s="1"/>
  <c r="AF234" i="1"/>
  <c r="AG234" i="1" s="1"/>
  <c r="AF167" i="1"/>
  <c r="AG167" i="1" s="1"/>
  <c r="AF87" i="1"/>
  <c r="AG87" i="1" s="1"/>
  <c r="AF169" i="1"/>
  <c r="AG169" i="1" s="1"/>
  <c r="AF38" i="1"/>
  <c r="AG38" i="1" s="1"/>
  <c r="AF200" i="1"/>
  <c r="AG200" i="1" s="1"/>
  <c r="AF175" i="1"/>
  <c r="AG175" i="1" s="1"/>
  <c r="AF183" i="1"/>
  <c r="AG183" i="1" s="1"/>
  <c r="AF171" i="1"/>
  <c r="AG171" i="1" s="1"/>
  <c r="AF125" i="1"/>
  <c r="AG125" i="1" s="1"/>
  <c r="AF98" i="1"/>
  <c r="AG98" i="1" s="1"/>
  <c r="AF189" i="1"/>
  <c r="AG189" i="1" s="1"/>
  <c r="AF68" i="1"/>
  <c r="AG68" i="1" s="1"/>
  <c r="AF86" i="1"/>
  <c r="AG86" i="1" s="1"/>
  <c r="W6" i="1"/>
  <c r="X6" i="2" l="1"/>
  <c r="X6" i="1"/>
  <c r="AF8" i="1" l="1"/>
  <c r="AF7" i="1" s="1"/>
  <c r="Z6" i="1"/>
  <c r="AG8" i="1" l="1"/>
</calcChain>
</file>

<file path=xl/sharedStrings.xml><?xml version="1.0" encoding="utf-8"?>
<sst xmlns="http://schemas.openxmlformats.org/spreadsheetml/2006/main" count="1645" uniqueCount="323">
  <si>
    <r>
      <t xml:space="preserve">District
Public School
Adequacy
</t>
    </r>
    <r>
      <rPr>
        <u/>
        <sz val="14"/>
        <color rgb="FF000000"/>
        <rFont val="Arial"/>
        <family val="2"/>
      </rPr>
      <t>FY 2026</t>
    </r>
    <r>
      <rPr>
        <sz val="14"/>
        <color indexed="8"/>
        <rFont val="Arial"/>
        <family val="2"/>
      </rPr>
      <t xml:space="preserve"> Estimate, November 15th, 2024</t>
    </r>
  </si>
  <si>
    <t>Statewide Education Property Tax (SWEPT)
($1.12 per $1,000)</t>
  </si>
  <si>
    <t>Extraordinary Grant</t>
  </si>
  <si>
    <t>Additonal Aid</t>
  </si>
  <si>
    <t>Adequacy Grant</t>
  </si>
  <si>
    <t>Final State Grant</t>
  </si>
  <si>
    <t>SPED</t>
  </si>
  <si>
    <t>ELL</t>
  </si>
  <si>
    <t>English Language Learner Aid</t>
  </si>
  <si>
    <t>Total Calculated Cost of an Adequate Education</t>
  </si>
  <si>
    <t>Equalized Valuation (Includes Utilities)</t>
  </si>
  <si>
    <t>Based on EV Per F&amp;R Pupil (EVFRP) / 
Sliding Scale Grant with $11,500 per F&amp;R for EVFRP Under $1.664 million and $0 for EVFRP over $6.866 million.</t>
  </si>
  <si>
    <t>FY 2025 Hold Harmless Grant</t>
  </si>
  <si>
    <t>FY 2026 Hold Harmless Grant is 80 Percent of FY 2025</t>
  </si>
  <si>
    <t>Adequacy Grant = Preliminary Grant Plus 
New Hold Harmless Grant</t>
  </si>
  <si>
    <t xml:space="preserve">   
Adequacy Grant
&amp;
SWEPT Grant</t>
  </si>
  <si>
    <t>From EOY Data Excl Charter And OOS</t>
  </si>
  <si>
    <t>Estimated 2024-2025 Membership
Estimated</t>
  </si>
  <si>
    <t>Base Adequacy Aid</t>
  </si>
  <si>
    <t>2024-2025
 F&amp;R Membership
Estimated</t>
  </si>
  <si>
    <t>Estimated-2024-2025
SPED Membership</t>
  </si>
  <si>
    <t>Estimated
2024-2025
ELL Membership</t>
  </si>
  <si>
    <t>Estimated
2024-2025
Home Education ADM</t>
  </si>
  <si>
    <t>Home Education Differentiated Aid</t>
  </si>
  <si>
    <t>ADM</t>
  </si>
  <si>
    <t>EV Per F&amp;R</t>
  </si>
  <si>
    <t>Total</t>
  </si>
  <si>
    <t>Loc #</t>
  </si>
  <si>
    <t>State Total</t>
  </si>
  <si>
    <t>Acworth</t>
  </si>
  <si>
    <t>Albany</t>
  </si>
  <si>
    <t>Alexandria</t>
  </si>
  <si>
    <t>Allenstown</t>
  </si>
  <si>
    <t>Alstead</t>
  </si>
  <si>
    <t>Alton</t>
  </si>
  <si>
    <t>Amherst</t>
  </si>
  <si>
    <t>Andover</t>
  </si>
  <si>
    <t>Antrim</t>
  </si>
  <si>
    <t>Ashland</t>
  </si>
  <si>
    <t>Atkinson</t>
  </si>
  <si>
    <t>Auburn</t>
  </si>
  <si>
    <t>Barnstead</t>
  </si>
  <si>
    <t>Barrington</t>
  </si>
  <si>
    <t>Bartlett</t>
  </si>
  <si>
    <t>Bath</t>
  </si>
  <si>
    <t>Bedford</t>
  </si>
  <si>
    <t>Belmont</t>
  </si>
  <si>
    <t>Bennington</t>
  </si>
  <si>
    <t>Benton</t>
  </si>
  <si>
    <t>Berlin</t>
  </si>
  <si>
    <t>Bethlehem</t>
  </si>
  <si>
    <t>Boscawen</t>
  </si>
  <si>
    <t>Bow</t>
  </si>
  <si>
    <t>Bradford</t>
  </si>
  <si>
    <t>Brentwood</t>
  </si>
  <si>
    <t>Bridgewater</t>
  </si>
  <si>
    <t>Bristol</t>
  </si>
  <si>
    <t>Brookfield</t>
  </si>
  <si>
    <t>Brookline</t>
  </si>
  <si>
    <t>Cambridge</t>
  </si>
  <si>
    <t>Campton</t>
  </si>
  <si>
    <t>Canaan</t>
  </si>
  <si>
    <t>Candia</t>
  </si>
  <si>
    <t>Canterbury</t>
  </si>
  <si>
    <t>Carroll</t>
  </si>
  <si>
    <t>Center Harbor</t>
  </si>
  <si>
    <t>Charlestown</t>
  </si>
  <si>
    <t>Chatham</t>
  </si>
  <si>
    <t>Chester</t>
  </si>
  <si>
    <t>Chesterfield</t>
  </si>
  <si>
    <t>Chichester</t>
  </si>
  <si>
    <t>Claremont</t>
  </si>
  <si>
    <t>Clarksville</t>
  </si>
  <si>
    <t>Colebrook</t>
  </si>
  <si>
    <t>Columbia</t>
  </si>
  <si>
    <t>Concord</t>
  </si>
  <si>
    <t>Conway</t>
  </si>
  <si>
    <t>Cornish</t>
  </si>
  <si>
    <t>Croydon</t>
  </si>
  <si>
    <t>Dalton</t>
  </si>
  <si>
    <t>Danbury</t>
  </si>
  <si>
    <t>Danville</t>
  </si>
  <si>
    <t>Deerfield</t>
  </si>
  <si>
    <t>Deering</t>
  </si>
  <si>
    <t>Derry</t>
  </si>
  <si>
    <t>Dix's Grant</t>
  </si>
  <si>
    <t>Dixville</t>
  </si>
  <si>
    <t>Dorchester</t>
  </si>
  <si>
    <t>Dover</t>
  </si>
  <si>
    <t>Dublin</t>
  </si>
  <si>
    <t>Dummer</t>
  </si>
  <si>
    <t>Dunbarton</t>
  </si>
  <si>
    <t>Durham</t>
  </si>
  <si>
    <t>East Kingston</t>
  </si>
  <si>
    <t>Easton</t>
  </si>
  <si>
    <t>Eaton</t>
  </si>
  <si>
    <t>Effingham</t>
  </si>
  <si>
    <t>Ellsworth</t>
  </si>
  <si>
    <t>Enfield</t>
  </si>
  <si>
    <t>Epping</t>
  </si>
  <si>
    <t>Epsom</t>
  </si>
  <si>
    <t>Errol</t>
  </si>
  <si>
    <t>Exeter</t>
  </si>
  <si>
    <t>Farmington</t>
  </si>
  <si>
    <t>Fitzwilliam</t>
  </si>
  <si>
    <t>Francestown</t>
  </si>
  <si>
    <t>Franconia</t>
  </si>
  <si>
    <t>Franklin</t>
  </si>
  <si>
    <t>Freedom</t>
  </si>
  <si>
    <t>Fremont</t>
  </si>
  <si>
    <t>Gilford</t>
  </si>
  <si>
    <t>Gilmanton</t>
  </si>
  <si>
    <t>Gilsum</t>
  </si>
  <si>
    <t>Goffstown</t>
  </si>
  <si>
    <t>Gorham</t>
  </si>
  <si>
    <t>Goshen</t>
  </si>
  <si>
    <t>Grafton</t>
  </si>
  <si>
    <t>Grantham</t>
  </si>
  <si>
    <t>Greenfield</t>
  </si>
  <si>
    <t>Greenland</t>
  </si>
  <si>
    <t>Greenville</t>
  </si>
  <si>
    <t>Groton</t>
  </si>
  <si>
    <t>Hale's Location</t>
  </si>
  <si>
    <t>Hampstead</t>
  </si>
  <si>
    <t>Hampton</t>
  </si>
  <si>
    <t>Hampton Falls</t>
  </si>
  <si>
    <t>Hancock</t>
  </si>
  <si>
    <t>Hanover</t>
  </si>
  <si>
    <t>Harrisville</t>
  </si>
  <si>
    <t>Hart's Location</t>
  </si>
  <si>
    <t>Haverhill</t>
  </si>
  <si>
    <t>Hebron</t>
  </si>
  <si>
    <t>Henniker</t>
  </si>
  <si>
    <t>Hill</t>
  </si>
  <si>
    <t>Hillsboro</t>
  </si>
  <si>
    <t>Hinsdale</t>
  </si>
  <si>
    <t>Holderness</t>
  </si>
  <si>
    <t>Hollis</t>
  </si>
  <si>
    <t>Hooksett</t>
  </si>
  <si>
    <t>Hopkinton</t>
  </si>
  <si>
    <t>Hudson</t>
  </si>
  <si>
    <t>Jackson</t>
  </si>
  <si>
    <t>Jaffrey</t>
  </si>
  <si>
    <t>Jefferson</t>
  </si>
  <si>
    <t>Keene</t>
  </si>
  <si>
    <t>Kensington</t>
  </si>
  <si>
    <t>Kingston</t>
  </si>
  <si>
    <t>Laconia</t>
  </si>
  <si>
    <t>Lancaster</t>
  </si>
  <si>
    <t>Landaff</t>
  </si>
  <si>
    <t>Langdon</t>
  </si>
  <si>
    <t>Lebanon</t>
  </si>
  <si>
    <t>Lee</t>
  </si>
  <si>
    <t>Lempster</t>
  </si>
  <si>
    <t>Lincoln</t>
  </si>
  <si>
    <t>Lisbon</t>
  </si>
  <si>
    <t>Litchfield</t>
  </si>
  <si>
    <t>Littleton</t>
  </si>
  <si>
    <t>Londonderry</t>
  </si>
  <si>
    <t>Loudon</t>
  </si>
  <si>
    <t>Lyman</t>
  </si>
  <si>
    <t>Lyme</t>
  </si>
  <si>
    <t>Lyndeborough</t>
  </si>
  <si>
    <t>Madbury</t>
  </si>
  <si>
    <t>Madison</t>
  </si>
  <si>
    <t>Manchester</t>
  </si>
  <si>
    <t>Marlborough</t>
  </si>
  <si>
    <t>Marlow</t>
  </si>
  <si>
    <t>Martin's Location</t>
  </si>
  <si>
    <t>Mason</t>
  </si>
  <si>
    <t>Meredith</t>
  </si>
  <si>
    <t>Merrimack</t>
  </si>
  <si>
    <t>Middleton</t>
  </si>
  <si>
    <t>Milan</t>
  </si>
  <si>
    <t>Milford</t>
  </si>
  <si>
    <t>Millsfield</t>
  </si>
  <si>
    <t>Milton</t>
  </si>
  <si>
    <t>Monroe</t>
  </si>
  <si>
    <t>Mont Vernon</t>
  </si>
  <si>
    <t>Moultonborough</t>
  </si>
  <si>
    <t>Nashua</t>
  </si>
  <si>
    <t>Nelson</t>
  </si>
  <si>
    <t>New Boston</t>
  </si>
  <si>
    <t>Newbury</t>
  </si>
  <si>
    <t>New Castle</t>
  </si>
  <si>
    <t>New Durham</t>
  </si>
  <si>
    <t>Newfields</t>
  </si>
  <si>
    <t>New Hampton</t>
  </si>
  <si>
    <t>Newington</t>
  </si>
  <si>
    <t>New Ipswich</t>
  </si>
  <si>
    <t>New London</t>
  </si>
  <si>
    <t>Newmarket</t>
  </si>
  <si>
    <t>Newport</t>
  </si>
  <si>
    <t>Newton</t>
  </si>
  <si>
    <t>Northfield</t>
  </si>
  <si>
    <t>North Hampton</t>
  </si>
  <si>
    <t>Northumberland</t>
  </si>
  <si>
    <t>Northwood</t>
  </si>
  <si>
    <t>Nottingham</t>
  </si>
  <si>
    <t>Odell</t>
  </si>
  <si>
    <t>Orange</t>
  </si>
  <si>
    <t>Ossipee</t>
  </si>
  <si>
    <t>Pelham</t>
  </si>
  <si>
    <t>Pembroke</t>
  </si>
  <si>
    <t>Penacook</t>
  </si>
  <si>
    <t>Peterborough</t>
  </si>
  <si>
    <t>Piermont</t>
  </si>
  <si>
    <t>Pinkham's Grant</t>
  </si>
  <si>
    <t>Pittsburg</t>
  </si>
  <si>
    <t>Pittsfield</t>
  </si>
  <si>
    <t>Plainfield</t>
  </si>
  <si>
    <t>Plaistow</t>
  </si>
  <si>
    <t>Plymouth</t>
  </si>
  <si>
    <t>Portsmouth</t>
  </si>
  <si>
    <t>Randolph</t>
  </si>
  <si>
    <t>Raymond</t>
  </si>
  <si>
    <t>Richmond</t>
  </si>
  <si>
    <t>Rindge</t>
  </si>
  <si>
    <t>Rochester</t>
  </si>
  <si>
    <t>Rollinsford</t>
  </si>
  <si>
    <t>Roxbury</t>
  </si>
  <si>
    <t>Rumney</t>
  </si>
  <si>
    <t>Rye</t>
  </si>
  <si>
    <t>Salem</t>
  </si>
  <si>
    <t>Salisbury</t>
  </si>
  <si>
    <t>Sanbornton</t>
  </si>
  <si>
    <t>Sandown</t>
  </si>
  <si>
    <t>Sandwich</t>
  </si>
  <si>
    <t>Seabrook</t>
  </si>
  <si>
    <t>Sharon</t>
  </si>
  <si>
    <t>Shelburne</t>
  </si>
  <si>
    <t>Somersworth</t>
  </si>
  <si>
    <t>South Hampton</t>
  </si>
  <si>
    <t>Springfield</t>
  </si>
  <si>
    <t>Stark</t>
  </si>
  <si>
    <t>Stewartstown</t>
  </si>
  <si>
    <t>Stoddard</t>
  </si>
  <si>
    <t>Strafford</t>
  </si>
  <si>
    <t>Stratford</t>
  </si>
  <si>
    <t>Stratham</t>
  </si>
  <si>
    <t>Sugar Hill</t>
  </si>
  <si>
    <t>Sullivan</t>
  </si>
  <si>
    <t>Success</t>
  </si>
  <si>
    <t>Sunapee</t>
  </si>
  <si>
    <t>Surry</t>
  </si>
  <si>
    <t>Sutton</t>
  </si>
  <si>
    <t>Swanzey</t>
  </si>
  <si>
    <t>Tamworth</t>
  </si>
  <si>
    <t>Temple</t>
  </si>
  <si>
    <t>Thornton</t>
  </si>
  <si>
    <t>Tilton</t>
  </si>
  <si>
    <t>Troy</t>
  </si>
  <si>
    <t>Tuftonboro</t>
  </si>
  <si>
    <t>Unity</t>
  </si>
  <si>
    <t>Wakefield</t>
  </si>
  <si>
    <t>Walpole</t>
  </si>
  <si>
    <t>Warner</t>
  </si>
  <si>
    <t>Warren</t>
  </si>
  <si>
    <t>Washington</t>
  </si>
  <si>
    <t>Waterville Valley</t>
  </si>
  <si>
    <t>Weare</t>
  </si>
  <si>
    <t>Webster</t>
  </si>
  <si>
    <t>Wentworth</t>
  </si>
  <si>
    <t>Wentworth's Location</t>
  </si>
  <si>
    <t>Westmoreland</t>
  </si>
  <si>
    <t>Whitefield</t>
  </si>
  <si>
    <t>Wilmot</t>
  </si>
  <si>
    <t>Wilton</t>
  </si>
  <si>
    <t>Winchester</t>
  </si>
  <si>
    <t>Windham</t>
  </si>
  <si>
    <t>Windsor</t>
  </si>
  <si>
    <t>Wolfeboro</t>
  </si>
  <si>
    <t>Woodstock</t>
  </si>
  <si>
    <t>Orford</t>
  </si>
  <si>
    <t>a</t>
  </si>
  <si>
    <t>ATK. &amp; GILMANTON ACAD.</t>
  </si>
  <si>
    <t>b</t>
  </si>
  <si>
    <t>BEAN'S GRANT</t>
  </si>
  <si>
    <t>c</t>
  </si>
  <si>
    <t>BEAN'S PURCHASE</t>
  </si>
  <si>
    <t>d</t>
  </si>
  <si>
    <t>CHANDLER'S PURCHASE</t>
  </si>
  <si>
    <t>e</t>
  </si>
  <si>
    <t>CRAWFORD'S PURCH.</t>
  </si>
  <si>
    <t>f</t>
  </si>
  <si>
    <t>CUTT'S GRANT</t>
  </si>
  <si>
    <t>g</t>
  </si>
  <si>
    <t>ERVING'S GRANT</t>
  </si>
  <si>
    <t>h</t>
  </si>
  <si>
    <t>GREEN'S GRANT</t>
  </si>
  <si>
    <t>i</t>
  </si>
  <si>
    <t>HADLEY'S PURCH.</t>
  </si>
  <si>
    <t>j</t>
  </si>
  <si>
    <t>KILKENNY</t>
  </si>
  <si>
    <t>k</t>
  </si>
  <si>
    <t>LIVERMORE</t>
  </si>
  <si>
    <t>l</t>
  </si>
  <si>
    <t>LOW &amp; BURBANK GR.</t>
  </si>
  <si>
    <t>m</t>
  </si>
  <si>
    <t>SARGENT'S PURCHASE</t>
  </si>
  <si>
    <t>n</t>
  </si>
  <si>
    <t>SECOND COLLEGE GR.</t>
  </si>
  <si>
    <t>o</t>
  </si>
  <si>
    <t>THOM. &amp; MES. PURCH.</t>
  </si>
  <si>
    <r>
      <rPr>
        <b/>
        <u/>
        <sz val="14"/>
        <rFont val="Arial"/>
        <family val="2"/>
      </rPr>
      <t>FY 2026</t>
    </r>
    <r>
      <rPr>
        <b/>
        <sz val="14"/>
        <rFont val="Arial"/>
        <family val="2"/>
      </rPr>
      <t xml:space="preserve"> - Calculated Cost of an Adequate Education - </t>
    </r>
    <r>
      <rPr>
        <b/>
        <u/>
        <sz val="14"/>
        <rFont val="Arial"/>
        <family val="2"/>
      </rPr>
      <t>FY 2026</t>
    </r>
  </si>
  <si>
    <r>
      <rPr>
        <b/>
        <u/>
        <sz val="14"/>
        <color indexed="8"/>
        <rFont val="Arial"/>
        <family val="2"/>
      </rPr>
      <t xml:space="preserve">Preliminary Grant 
</t>
    </r>
    <r>
      <rPr>
        <b/>
        <sz val="14"/>
        <color indexed="8"/>
        <rFont val="Arial"/>
        <family val="2"/>
      </rPr>
      <t xml:space="preserve">
 Cost of Adequacy            Less SWEPT Plus Extraordinary Needs</t>
    </r>
  </si>
  <si>
    <t>F&amp;R</t>
  </si>
  <si>
    <t>Free or Reduced Differential Aid</t>
  </si>
  <si>
    <t>Special Education Differential Aid</t>
  </si>
  <si>
    <t>ELL Differential Aid</t>
  </si>
  <si>
    <t>0</t>
  </si>
  <si>
    <t>Base ADM</t>
  </si>
  <si>
    <t>Total Calculated Cost of an Adequate Education (Includes Home School Aid)</t>
  </si>
  <si>
    <t>F&amp;R ADM</t>
  </si>
  <si>
    <t>Spec Ed ADM</t>
  </si>
  <si>
    <t>ELL ADM</t>
  </si>
  <si>
    <t>English Language Learner Differential Aid</t>
  </si>
  <si>
    <t>Cost of An Adequate Education</t>
  </si>
  <si>
    <t xml:space="preserve">Estimated 2024-2025 Membership
</t>
  </si>
  <si>
    <t xml:space="preserve">Estimated 2024-2025 
F&amp;R Membership
</t>
  </si>
  <si>
    <t xml:space="preserve">Estimated SPED 2024-2025 Membership
</t>
  </si>
  <si>
    <t xml:space="preserve">Estimated ELL 2024-2025 Membership
</t>
  </si>
  <si>
    <r>
      <t xml:space="preserve">District
Public School
Adequacy
</t>
    </r>
    <r>
      <rPr>
        <b/>
        <u/>
        <sz val="18"/>
        <color rgb="FF000000"/>
        <rFont val="Arial"/>
        <family val="2"/>
      </rPr>
      <t>FY 2026</t>
    </r>
    <r>
      <rPr>
        <b/>
        <sz val="18"/>
        <color indexed="8"/>
        <rFont val="Arial"/>
        <family val="2"/>
      </rPr>
      <t xml:space="preserve"> Estimate, November 15th,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</si>
</sst>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1" x14ac:knownFonts="1">
    <font>
      <sz val="12"/>
      <color theme="1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u/>
      <sz val="14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b/>
      <sz val="14"/>
      <color rgb="FF000000"/>
      <name val="Arial"/>
      <family val="2"/>
    </font>
    <font>
      <b/>
      <sz val="18"/>
      <color indexed="8"/>
      <name val="Arial"/>
      <family val="2"/>
    </font>
    <font>
      <b/>
      <u/>
      <sz val="1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center" vertical="center"/>
    </xf>
    <xf numFmtId="0" fontId="1" fillId="0" borderId="1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10" xfId="0" applyFont="1" applyBorder="1"/>
    <xf numFmtId="43" fontId="5" fillId="0" borderId="0" xfId="0" applyNumberFormat="1" applyFont="1"/>
    <xf numFmtId="165" fontId="5" fillId="0" borderId="0" xfId="2" applyNumberFormat="1" applyFont="1" applyBorder="1"/>
    <xf numFmtId="164" fontId="5" fillId="0" borderId="0" xfId="2" applyNumberFormat="1" applyFont="1" applyBorder="1"/>
    <xf numFmtId="4" fontId="5" fillId="0" borderId="0" xfId="2" applyNumberFormat="1" applyFont="1" applyBorder="1"/>
    <xf numFmtId="164" fontId="5" fillId="0" borderId="31" xfId="2" applyNumberFormat="1" applyFont="1" applyBorder="1"/>
    <xf numFmtId="164" fontId="5" fillId="0" borderId="16" xfId="2" applyNumberFormat="1" applyFont="1" applyBorder="1"/>
    <xf numFmtId="0" fontId="5" fillId="0" borderId="31" xfId="0" applyFont="1" applyBorder="1"/>
    <xf numFmtId="164" fontId="5" fillId="0" borderId="16" xfId="0" applyNumberFormat="1" applyFont="1" applyBorder="1"/>
    <xf numFmtId="0" fontId="5" fillId="0" borderId="16" xfId="0" applyFont="1" applyBorder="1"/>
    <xf numFmtId="0" fontId="1" fillId="0" borderId="16" xfId="0" applyFont="1" applyBorder="1"/>
    <xf numFmtId="43" fontId="1" fillId="0" borderId="0" xfId="0" applyNumberFormat="1" applyFont="1"/>
    <xf numFmtId="0" fontId="8" fillId="0" borderId="10" xfId="0" applyFont="1" applyBorder="1"/>
    <xf numFmtId="0" fontId="8" fillId="0" borderId="0" xfId="0" applyFont="1"/>
    <xf numFmtId="2" fontId="1" fillId="0" borderId="0" xfId="0" applyNumberFormat="1" applyFont="1"/>
    <xf numFmtId="43" fontId="8" fillId="0" borderId="0" xfId="0" applyNumberFormat="1" applyFont="1"/>
    <xf numFmtId="0" fontId="1" fillId="11" borderId="0" xfId="0" applyFont="1" applyFill="1"/>
    <xf numFmtId="0" fontId="1" fillId="11" borderId="10" xfId="0" applyFont="1" applyFill="1" applyBorder="1"/>
    <xf numFmtId="4" fontId="1" fillId="11" borderId="0" xfId="2" applyNumberFormat="1" applyFont="1" applyFill="1" applyBorder="1"/>
    <xf numFmtId="37" fontId="1" fillId="11" borderId="0" xfId="2" applyNumberFormat="1" applyFont="1" applyFill="1" applyBorder="1"/>
    <xf numFmtId="4" fontId="1" fillId="11" borderId="10" xfId="0" applyNumberFormat="1" applyFont="1" applyFill="1" applyBorder="1"/>
    <xf numFmtId="164" fontId="1" fillId="11" borderId="0" xfId="2" applyNumberFormat="1" applyFont="1" applyFill="1" applyBorder="1"/>
    <xf numFmtId="0" fontId="9" fillId="0" borderId="0" xfId="0" applyFont="1"/>
    <xf numFmtId="0" fontId="1" fillId="0" borderId="48" xfId="0" applyFont="1" applyBorder="1"/>
    <xf numFmtId="0" fontId="1" fillId="0" borderId="49" xfId="0" applyFont="1" applyBorder="1"/>
    <xf numFmtId="0" fontId="1" fillId="0" borderId="32" xfId="0" applyFont="1" applyBorder="1"/>
    <xf numFmtId="0" fontId="1" fillId="0" borderId="34" xfId="0" applyFont="1" applyBorder="1"/>
    <xf numFmtId="0" fontId="9" fillId="0" borderId="32" xfId="0" applyFont="1" applyBorder="1" applyAlignment="1">
      <alignment horizontal="right"/>
    </xf>
    <xf numFmtId="4" fontId="1" fillId="0" borderId="34" xfId="2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9" fillId="0" borderId="57" xfId="0" applyFont="1" applyBorder="1" applyAlignment="1">
      <alignment horizontal="right"/>
    </xf>
    <xf numFmtId="4" fontId="1" fillId="0" borderId="58" xfId="2" applyNumberFormat="1" applyFont="1" applyBorder="1"/>
    <xf numFmtId="4" fontId="1" fillId="0" borderId="0" xfId="0" applyNumberFormat="1" applyFont="1"/>
    <xf numFmtId="0" fontId="1" fillId="0" borderId="61" xfId="0" applyFont="1" applyBorder="1"/>
    <xf numFmtId="43" fontId="8" fillId="0" borderId="0" xfId="2" applyFont="1" applyFill="1" applyBorder="1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3" fontId="8" fillId="0" borderId="0" xfId="2" applyFont="1" applyFill="1"/>
    <xf numFmtId="43" fontId="8" fillId="11" borderId="0" xfId="2" applyFont="1" applyFill="1"/>
    <xf numFmtId="0" fontId="1" fillId="12" borderId="0" xfId="0" applyFont="1" applyFill="1"/>
    <xf numFmtId="41" fontId="1" fillId="0" borderId="34" xfId="2" applyNumberFormat="1" applyFont="1" applyBorder="1"/>
    <xf numFmtId="41" fontId="1" fillId="0" borderId="33" xfId="2" applyNumberFormat="1" applyFont="1" applyBorder="1"/>
    <xf numFmtId="41" fontId="1" fillId="0" borderId="35" xfId="2" applyNumberFormat="1" applyFont="1" applyBorder="1"/>
    <xf numFmtId="41" fontId="1" fillId="0" borderId="38" xfId="2" applyNumberFormat="1" applyFont="1" applyBorder="1"/>
    <xf numFmtId="41" fontId="1" fillId="0" borderId="38" xfId="2" applyNumberFormat="1" applyFont="1" applyFill="1" applyBorder="1"/>
    <xf numFmtId="41" fontId="1" fillId="0" borderId="47" xfId="2" applyNumberFormat="1" applyFont="1" applyFill="1" applyBorder="1"/>
    <xf numFmtId="41" fontId="1" fillId="0" borderId="49" xfId="2" applyNumberFormat="1" applyFont="1" applyBorder="1"/>
    <xf numFmtId="41" fontId="10" fillId="0" borderId="49" xfId="0" applyNumberFormat="1" applyFont="1" applyBorder="1"/>
    <xf numFmtId="41" fontId="1" fillId="0" borderId="49" xfId="0" applyNumberFormat="1" applyFont="1" applyBorder="1"/>
    <xf numFmtId="41" fontId="1" fillId="0" borderId="50" xfId="2" applyNumberFormat="1" applyFont="1" applyBorder="1"/>
    <xf numFmtId="41" fontId="1" fillId="0" borderId="51" xfId="0" applyNumberFormat="1" applyFont="1" applyBorder="1"/>
    <xf numFmtId="41" fontId="1" fillId="0" borderId="52" xfId="2" applyNumberFormat="1" applyFont="1" applyBorder="1"/>
    <xf numFmtId="41" fontId="1" fillId="0" borderId="53" xfId="2" applyNumberFormat="1" applyFont="1" applyFill="1" applyBorder="1"/>
    <xf numFmtId="41" fontId="10" fillId="0" borderId="34" xfId="0" applyNumberFormat="1" applyFont="1" applyBorder="1"/>
    <xf numFmtId="41" fontId="1" fillId="0" borderId="34" xfId="0" applyNumberFormat="1" applyFont="1" applyBorder="1"/>
    <xf numFmtId="41" fontId="1" fillId="0" borderId="54" xfId="0" applyNumberFormat="1" applyFont="1" applyBorder="1"/>
    <xf numFmtId="41" fontId="1" fillId="11" borderId="38" xfId="2" applyNumberFormat="1" applyFont="1" applyFill="1" applyBorder="1"/>
    <xf numFmtId="41" fontId="1" fillId="11" borderId="54" xfId="2" applyNumberFormat="1" applyFont="1" applyFill="1" applyBorder="1"/>
    <xf numFmtId="41" fontId="1" fillId="0" borderId="58" xfId="2" applyNumberFormat="1" applyFont="1" applyBorder="1"/>
    <xf numFmtId="41" fontId="1" fillId="0" borderId="58" xfId="0" applyNumberFormat="1" applyFont="1" applyBorder="1"/>
    <xf numFmtId="41" fontId="1" fillId="0" borderId="47" xfId="2" applyNumberFormat="1" applyFont="1" applyBorder="1"/>
    <xf numFmtId="41" fontId="1" fillId="11" borderId="59" xfId="2" applyNumberFormat="1" applyFont="1" applyFill="1" applyBorder="1"/>
    <xf numFmtId="41" fontId="1" fillId="0" borderId="60" xfId="2" applyNumberFormat="1" applyFont="1" applyBorder="1"/>
    <xf numFmtId="0" fontId="11" fillId="6" borderId="9" xfId="0" applyFont="1" applyFill="1" applyBorder="1" applyAlignment="1">
      <alignment horizontal="center" vertical="center"/>
    </xf>
    <xf numFmtId="0" fontId="13" fillId="0" borderId="2" xfId="0" applyFont="1" applyBorder="1"/>
    <xf numFmtId="0" fontId="11" fillId="2" borderId="9" xfId="0" applyFont="1" applyFill="1" applyBorder="1" applyAlignment="1">
      <alignment horizontal="center" vertical="center"/>
    </xf>
    <xf numFmtId="0" fontId="13" fillId="0" borderId="0" xfId="0" applyFont="1"/>
    <xf numFmtId="164" fontId="13" fillId="3" borderId="22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164" fontId="13" fillId="7" borderId="22" xfId="0" applyNumberFormat="1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164" fontId="13" fillId="8" borderId="22" xfId="0" applyNumberFormat="1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164" fontId="13" fillId="5" borderId="22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164" fontId="13" fillId="9" borderId="22" xfId="0" applyNumberFormat="1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7" fontId="13" fillId="3" borderId="18" xfId="0" applyNumberFormat="1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/>
    </xf>
    <xf numFmtId="7" fontId="13" fillId="7" borderId="18" xfId="0" applyNumberFormat="1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7" fontId="13" fillId="8" borderId="18" xfId="0" applyNumberFormat="1" applyFont="1" applyFill="1" applyBorder="1" applyAlignment="1">
      <alignment horizontal="center"/>
    </xf>
    <xf numFmtId="4" fontId="13" fillId="5" borderId="18" xfId="0" applyNumberFormat="1" applyFont="1" applyFill="1" applyBorder="1" applyAlignment="1">
      <alignment horizontal="center"/>
    </xf>
    <xf numFmtId="7" fontId="13" fillId="5" borderId="18" xfId="0" applyNumberFormat="1" applyFont="1" applyFill="1" applyBorder="1" applyAlignment="1">
      <alignment horizontal="center"/>
    </xf>
    <xf numFmtId="4" fontId="13" fillId="9" borderId="18" xfId="0" applyNumberFormat="1" applyFont="1" applyFill="1" applyBorder="1" applyAlignment="1">
      <alignment horizontal="center"/>
    </xf>
    <xf numFmtId="7" fontId="13" fillId="9" borderId="18" xfId="0" applyNumberFormat="1" applyFont="1" applyFill="1" applyBorder="1" applyAlignment="1">
      <alignment horizontal="center"/>
    </xf>
    <xf numFmtId="44" fontId="13" fillId="10" borderId="19" xfId="2" applyNumberFormat="1" applyFont="1" applyFill="1" applyBorder="1"/>
    <xf numFmtId="0" fontId="13" fillId="2" borderId="20" xfId="0" applyFont="1" applyFill="1" applyBorder="1"/>
    <xf numFmtId="0" fontId="13" fillId="2" borderId="28" xfId="0" applyFont="1" applyFill="1" applyBorder="1"/>
    <xf numFmtId="41" fontId="13" fillId="3" borderId="18" xfId="2" applyNumberFormat="1" applyFont="1" applyFill="1" applyBorder="1"/>
    <xf numFmtId="41" fontId="13" fillId="7" borderId="18" xfId="2" applyNumberFormat="1" applyFont="1" applyFill="1" applyBorder="1"/>
    <xf numFmtId="41" fontId="13" fillId="8" borderId="18" xfId="2" applyNumberFormat="1" applyFont="1" applyFill="1" applyBorder="1"/>
    <xf numFmtId="41" fontId="13" fillId="5" borderId="18" xfId="2" applyNumberFormat="1" applyFont="1" applyFill="1" applyBorder="1"/>
    <xf numFmtId="43" fontId="13" fillId="9" borderId="18" xfId="2" applyFont="1" applyFill="1" applyBorder="1"/>
    <xf numFmtId="41" fontId="13" fillId="9" borderId="18" xfId="2" applyNumberFormat="1" applyFont="1" applyFill="1" applyBorder="1"/>
    <xf numFmtId="41" fontId="13" fillId="2" borderId="19" xfId="2" applyNumberFormat="1" applyFont="1" applyFill="1" applyBorder="1"/>
    <xf numFmtId="164" fontId="13" fillId="3" borderId="29" xfId="2" applyNumberFormat="1" applyFont="1" applyFill="1" applyBorder="1"/>
    <xf numFmtId="41" fontId="13" fillId="4" borderId="30" xfId="2" applyNumberFormat="1" applyFont="1" applyFill="1" applyBorder="1"/>
    <xf numFmtId="37" fontId="13" fillId="10" borderId="19" xfId="2" applyNumberFormat="1" applyFont="1" applyFill="1" applyBorder="1"/>
    <xf numFmtId="43" fontId="13" fillId="5" borderId="29" xfId="2" applyFont="1" applyFill="1" applyBorder="1"/>
    <xf numFmtId="41" fontId="13" fillId="8" borderId="20" xfId="2" applyNumberFormat="1" applyFont="1" applyFill="1" applyBorder="1"/>
    <xf numFmtId="41" fontId="13" fillId="8" borderId="19" xfId="2" applyNumberFormat="1" applyFont="1" applyFill="1" applyBorder="1"/>
    <xf numFmtId="41" fontId="13" fillId="6" borderId="29" xfId="2" applyNumberFormat="1" applyFont="1" applyFill="1" applyBorder="1"/>
    <xf numFmtId="41" fontId="13" fillId="0" borderId="0" xfId="0" applyNumberFormat="1" applyFont="1"/>
    <xf numFmtId="41" fontId="13" fillId="2" borderId="29" xfId="0" applyNumberFormat="1" applyFont="1" applyFill="1" applyBorder="1"/>
    <xf numFmtId="0" fontId="15" fillId="0" borderId="32" xfId="0" applyFont="1" applyBorder="1"/>
    <xf numFmtId="0" fontId="15" fillId="0" borderId="33" xfId="0" applyFont="1" applyBorder="1"/>
    <xf numFmtId="43" fontId="15" fillId="0" borderId="34" xfId="0" applyNumberFormat="1" applyFont="1" applyBorder="1"/>
    <xf numFmtId="41" fontId="15" fillId="0" borderId="34" xfId="2" applyNumberFormat="1" applyFont="1" applyBorder="1"/>
    <xf numFmtId="41" fontId="15" fillId="0" borderId="33" xfId="2" applyNumberFormat="1" applyFont="1" applyBorder="1"/>
    <xf numFmtId="41" fontId="15" fillId="0" borderId="35" xfId="2" applyNumberFormat="1" applyFont="1" applyBorder="1"/>
    <xf numFmtId="41" fontId="15" fillId="0" borderId="36" xfId="2" applyNumberFormat="1" applyFont="1" applyBorder="1"/>
    <xf numFmtId="41" fontId="15" fillId="0" borderId="37" xfId="2" applyNumberFormat="1" applyFont="1" applyBorder="1"/>
    <xf numFmtId="41" fontId="15" fillId="0" borderId="38" xfId="2" applyNumberFormat="1" applyFont="1" applyBorder="1"/>
    <xf numFmtId="41" fontId="15" fillId="0" borderId="39" xfId="2" applyNumberFormat="1" applyFont="1" applyBorder="1"/>
    <xf numFmtId="41" fontId="15" fillId="11" borderId="36" xfId="2" applyNumberFormat="1" applyFont="1" applyFill="1" applyBorder="1"/>
    <xf numFmtId="41" fontId="15" fillId="0" borderId="32" xfId="2" applyNumberFormat="1" applyFont="1" applyBorder="1"/>
    <xf numFmtId="41" fontId="15" fillId="0" borderId="36" xfId="2" applyNumberFormat="1" applyFont="1" applyFill="1" applyBorder="1"/>
    <xf numFmtId="41" fontId="15" fillId="0" borderId="38" xfId="2" applyNumberFormat="1" applyFont="1" applyFill="1" applyBorder="1"/>
    <xf numFmtId="41" fontId="16" fillId="0" borderId="36" xfId="0" applyNumberFormat="1" applyFont="1" applyBorder="1"/>
    <xf numFmtId="4" fontId="15" fillId="0" borderId="33" xfId="2" applyNumberFormat="1" applyFont="1" applyBorder="1"/>
    <xf numFmtId="41" fontId="15" fillId="11" borderId="32" xfId="2" applyNumberFormat="1" applyFont="1" applyFill="1" applyBorder="1"/>
    <xf numFmtId="0" fontId="15" fillId="11" borderId="32" xfId="0" applyFont="1" applyFill="1" applyBorder="1"/>
    <xf numFmtId="4" fontId="15" fillId="11" borderId="33" xfId="2" applyNumberFormat="1" applyFont="1" applyFill="1" applyBorder="1"/>
    <xf numFmtId="41" fontId="15" fillId="11" borderId="34" xfId="2" applyNumberFormat="1" applyFont="1" applyFill="1" applyBorder="1"/>
    <xf numFmtId="0" fontId="15" fillId="11" borderId="33" xfId="0" applyFont="1" applyFill="1" applyBorder="1"/>
    <xf numFmtId="0" fontId="17" fillId="0" borderId="40" xfId="0" applyFont="1" applyBorder="1"/>
    <xf numFmtId="4" fontId="15" fillId="0" borderId="41" xfId="2" applyNumberFormat="1" applyFont="1" applyBorder="1"/>
    <xf numFmtId="43" fontId="15" fillId="0" borderId="42" xfId="0" applyNumberFormat="1" applyFont="1" applyBorder="1"/>
    <xf numFmtId="41" fontId="15" fillId="0" borderId="42" xfId="2" applyNumberFormat="1" applyFont="1" applyBorder="1"/>
    <xf numFmtId="41" fontId="15" fillId="0" borderId="43" xfId="2" applyNumberFormat="1" applyFont="1" applyBorder="1"/>
    <xf numFmtId="41" fontId="15" fillId="0" borderId="44" xfId="2" applyNumberFormat="1" applyFont="1" applyBorder="1"/>
    <xf numFmtId="41" fontId="15" fillId="0" borderId="45" xfId="2" applyNumberFormat="1" applyFont="1" applyBorder="1"/>
    <xf numFmtId="41" fontId="15" fillId="0" borderId="46" xfId="2" applyNumberFormat="1" applyFont="1" applyBorder="1"/>
    <xf numFmtId="41" fontId="15" fillId="11" borderId="43" xfId="2" applyNumberFormat="1" applyFont="1" applyFill="1" applyBorder="1"/>
    <xf numFmtId="41" fontId="15" fillId="11" borderId="40" xfId="2" applyNumberFormat="1" applyFont="1" applyFill="1" applyBorder="1"/>
    <xf numFmtId="41" fontId="15" fillId="0" borderId="47" xfId="2" applyNumberFormat="1" applyFont="1" applyFill="1" applyBorder="1"/>
    <xf numFmtId="41" fontId="15" fillId="0" borderId="35" xfId="2" applyNumberFormat="1" applyFont="1" applyBorder="1" applyAlignment="1">
      <alignment horizontal="right"/>
    </xf>
    <xf numFmtId="41" fontId="13" fillId="7" borderId="18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41" fontId="13" fillId="2" borderId="12" xfId="2" applyNumberFormat="1" applyFont="1" applyFill="1" applyBorder="1"/>
    <xf numFmtId="41" fontId="15" fillId="0" borderId="62" xfId="2" applyNumberFormat="1" applyFont="1" applyBorder="1"/>
    <xf numFmtId="0" fontId="13" fillId="6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3" fillId="5" borderId="16" xfId="1" applyFont="1" applyFill="1" applyBorder="1" applyAlignment="1">
      <alignment horizontal="center" vertical="center" wrapText="1"/>
    </xf>
    <xf numFmtId="0" fontId="13" fillId="5" borderId="27" xfId="1" applyFont="1" applyFill="1" applyBorder="1" applyAlignment="1">
      <alignment horizontal="center" vertical="center" wrapText="1"/>
    </xf>
    <xf numFmtId="4" fontId="13" fillId="3" borderId="18" xfId="0" applyNumberFormat="1" applyFont="1" applyFill="1" applyBorder="1" applyAlignment="1">
      <alignment horizontal="center"/>
    </xf>
    <xf numFmtId="4" fontId="13" fillId="7" borderId="18" xfId="0" applyNumberFormat="1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1" fillId="6" borderId="21" xfId="2" applyFont="1" applyFill="1" applyBorder="1" applyAlignment="1">
      <alignment horizontal="center" vertical="center" wrapText="1"/>
    </xf>
    <xf numFmtId="43" fontId="11" fillId="6" borderId="16" xfId="2" applyFont="1" applyFill="1" applyBorder="1" applyAlignment="1">
      <alignment horizontal="center" vertical="center" wrapText="1"/>
    </xf>
    <xf numFmtId="43" fontId="11" fillId="6" borderId="27" xfId="2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3" fontId="13" fillId="10" borderId="18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3" fillId="8" borderId="20" xfId="1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/>
    </xf>
    <xf numFmtId="4" fontId="13" fillId="3" borderId="13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11" fillId="7" borderId="13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5" xfId="0" quotePrefix="1" applyFont="1" applyFill="1" applyBorder="1" applyAlignment="1">
      <alignment horizontal="center" vertical="center"/>
    </xf>
    <xf numFmtId="0" fontId="11" fillId="2" borderId="6" xfId="0" quotePrefix="1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5" fillId="13" borderId="32" xfId="0" applyFont="1" applyFill="1" applyBorder="1"/>
    <xf numFmtId="4" fontId="15" fillId="13" borderId="33" xfId="2" applyNumberFormat="1" applyFont="1" applyFill="1" applyBorder="1"/>
    <xf numFmtId="0" fontId="15" fillId="13" borderId="33" xfId="0" applyFont="1" applyFill="1" applyBorder="1"/>
    <xf numFmtId="41" fontId="15" fillId="13" borderId="34" xfId="2" applyNumberFormat="1" applyFont="1" applyFill="1" applyBorder="1"/>
    <xf numFmtId="41" fontId="15" fillId="13" borderId="33" xfId="2" applyNumberFormat="1" applyFont="1" applyFill="1" applyBorder="1"/>
    <xf numFmtId="41" fontId="15" fillId="13" borderId="36" xfId="2" applyNumberFormat="1" applyFont="1" applyFill="1" applyBorder="1"/>
    <xf numFmtId="41" fontId="15" fillId="13" borderId="37" xfId="2" applyNumberFormat="1" applyFont="1" applyFill="1" applyBorder="1"/>
    <xf numFmtId="41" fontId="15" fillId="13" borderId="38" xfId="2" applyNumberFormat="1" applyFont="1" applyFill="1" applyBorder="1"/>
    <xf numFmtId="41" fontId="15" fillId="13" borderId="39" xfId="2" applyNumberFormat="1" applyFont="1" applyFill="1" applyBorder="1"/>
    <xf numFmtId="41" fontId="15" fillId="13" borderId="32" xfId="2" applyNumberFormat="1" applyFont="1" applyFill="1" applyBorder="1"/>
    <xf numFmtId="41" fontId="15" fillId="13" borderId="35" xfId="2" applyNumberFormat="1" applyFont="1" applyFill="1" applyBorder="1" applyAlignment="1">
      <alignment horizontal="right"/>
    </xf>
    <xf numFmtId="41" fontId="16" fillId="13" borderId="36" xfId="0" applyNumberFormat="1" applyFont="1" applyFill="1" applyBorder="1"/>
    <xf numFmtId="3" fontId="13" fillId="3" borderId="18" xfId="0" applyNumberFormat="1" applyFont="1" applyFill="1" applyBorder="1"/>
    <xf numFmtId="3" fontId="13" fillId="3" borderId="18" xfId="2" applyNumberFormat="1" applyFont="1" applyFill="1" applyBorder="1"/>
  </cellXfs>
  <cellStyles count="3">
    <cellStyle name="Comma 2" xfId="2" xr:uid="{9B2CCC1A-6AF6-47C1-8B4A-4D840C818380}"/>
    <cellStyle name="Normal" xfId="0" builtinId="0"/>
    <cellStyle name="Normal 2" xfId="1" xr:uid="{F08523E4-29EC-4169-A4C7-DB6CB61A1A82}"/>
  </cellStyles>
  <dxfs count="1"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E087-D929-4AD8-B755-88AF35C8D115}">
  <sheetPr>
    <tabColor rgb="FF00B050"/>
    <pageSetUpPr fitToPage="1"/>
  </sheetPr>
  <dimension ref="A1:AI478"/>
  <sheetViews>
    <sheetView tabSelected="1" topLeftCell="C1" zoomScale="70" zoomScaleNormal="70" zoomScalePageLayoutView="55" workbookViewId="0">
      <selection activeCell="I21" sqref="I21:J21"/>
    </sheetView>
  </sheetViews>
  <sheetFormatPr defaultColWidth="8.88671875" defaultRowHeight="12.75" x14ac:dyDescent="0.2"/>
  <cols>
    <col min="1" max="1" width="9.44140625" style="2" hidden="1" customWidth="1"/>
    <col min="2" max="2" width="4" style="2" hidden="1" customWidth="1"/>
    <col min="3" max="3" width="1.6640625" style="2" customWidth="1"/>
    <col min="4" max="4" width="6.44140625" style="2" customWidth="1"/>
    <col min="5" max="5" width="18.21875" style="2" customWidth="1"/>
    <col min="6" max="6" width="14" style="2" bestFit="1" customWidth="1"/>
    <col min="7" max="7" width="17.33203125" style="2" bestFit="1" customWidth="1"/>
    <col min="8" max="8" width="14" style="2" bestFit="1" customWidth="1"/>
    <col min="9" max="9" width="16.33203125" style="2" bestFit="1" customWidth="1"/>
    <col min="10" max="10" width="14" style="2" bestFit="1" customWidth="1"/>
    <col min="11" max="11" width="16.33203125" style="2" bestFit="1" customWidth="1"/>
    <col min="12" max="12" width="16" style="2" bestFit="1" customWidth="1"/>
    <col min="13" max="13" width="12.21875" style="2" bestFit="1" customWidth="1"/>
    <col min="14" max="14" width="16.77734375" style="2" customWidth="1"/>
    <col min="15" max="15" width="15.88671875" style="2" customWidth="1"/>
    <col min="16" max="16" width="15.109375" style="2" hidden="1" customWidth="1"/>
    <col min="17" max="17" width="14.5546875" style="2" customWidth="1"/>
    <col min="18" max="18" width="15.33203125" style="2" customWidth="1"/>
    <col min="19" max="19" width="11.5546875" style="2" hidden="1" customWidth="1"/>
    <col min="20" max="20" width="16.21875" style="2" customWidth="1"/>
    <col min="21" max="21" width="17" style="2" customWidth="1"/>
    <col min="22" max="22" width="21" style="51" customWidth="1"/>
    <col min="23" max="23" width="1.109375" style="51" customWidth="1"/>
    <col min="24" max="24" width="19.33203125" style="2" customWidth="1"/>
    <col min="25" max="25" width="9.77734375" style="2" customWidth="1"/>
    <col min="26" max="26" width="11.33203125" style="2" customWidth="1"/>
    <col min="27" max="27" width="12.88671875" style="2" bestFit="1" customWidth="1"/>
    <col min="28" max="28" width="10.77734375" style="2" bestFit="1" customWidth="1"/>
    <col min="29" max="16384" width="8.88671875" style="2"/>
  </cols>
  <sheetData>
    <row r="1" spans="1:35" ht="13.5" customHeight="1" thickBot="1" x14ac:dyDescent="0.25">
      <c r="A1" s="1"/>
      <c r="B1" s="1"/>
      <c r="C1" s="1"/>
      <c r="V1" s="2"/>
      <c r="W1" s="2"/>
    </row>
    <row r="2" spans="1:35" ht="24.75" customHeight="1" x14ac:dyDescent="0.25">
      <c r="A2" s="3"/>
      <c r="B2" s="4"/>
      <c r="C2" s="4"/>
      <c r="D2" s="163" t="s">
        <v>322</v>
      </c>
      <c r="E2" s="164"/>
      <c r="F2" s="182" t="s">
        <v>317</v>
      </c>
      <c r="G2" s="183"/>
      <c r="H2" s="183"/>
      <c r="I2" s="183"/>
      <c r="J2" s="183"/>
      <c r="K2" s="183"/>
      <c r="L2" s="183"/>
      <c r="M2" s="183"/>
      <c r="N2" s="183"/>
      <c r="O2" s="169" t="s">
        <v>1</v>
      </c>
      <c r="P2" s="172" t="s">
        <v>2</v>
      </c>
      <c r="Q2" s="173"/>
      <c r="R2" s="174"/>
      <c r="S2" s="175" t="s">
        <v>305</v>
      </c>
      <c r="T2" s="161" t="s">
        <v>3</v>
      </c>
      <c r="U2" s="162"/>
      <c r="V2" s="75" t="s">
        <v>4</v>
      </c>
      <c r="W2" s="76"/>
      <c r="X2" s="77" t="s">
        <v>5</v>
      </c>
      <c r="Y2" s="5"/>
    </row>
    <row r="3" spans="1:35" ht="19.5" customHeight="1" x14ac:dyDescent="0.25">
      <c r="A3" s="6"/>
      <c r="D3" s="165"/>
      <c r="E3" s="166"/>
      <c r="F3" s="178" t="s">
        <v>311</v>
      </c>
      <c r="G3" s="178"/>
      <c r="H3" s="179" t="s">
        <v>313</v>
      </c>
      <c r="I3" s="179"/>
      <c r="J3" s="180" t="s">
        <v>314</v>
      </c>
      <c r="K3" s="180"/>
      <c r="L3" s="181" t="s">
        <v>315</v>
      </c>
      <c r="M3" s="181"/>
      <c r="N3" s="191" t="s">
        <v>312</v>
      </c>
      <c r="O3" s="170"/>
      <c r="P3" s="192" t="s">
        <v>10</v>
      </c>
      <c r="Q3" s="195" t="s">
        <v>11</v>
      </c>
      <c r="R3" s="196"/>
      <c r="S3" s="176"/>
      <c r="T3" s="197" t="s">
        <v>12</v>
      </c>
      <c r="U3" s="198" t="s">
        <v>13</v>
      </c>
      <c r="V3" s="184" t="s">
        <v>14</v>
      </c>
      <c r="W3" s="78"/>
      <c r="X3" s="187" t="s">
        <v>15</v>
      </c>
      <c r="Y3" s="8"/>
    </row>
    <row r="4" spans="1:35" ht="105.75" customHeight="1" x14ac:dyDescent="0.25">
      <c r="A4" s="9"/>
      <c r="B4" s="10" t="s">
        <v>16</v>
      </c>
      <c r="D4" s="165"/>
      <c r="E4" s="166"/>
      <c r="F4" s="152" t="s">
        <v>318</v>
      </c>
      <c r="G4" s="152" t="s">
        <v>18</v>
      </c>
      <c r="H4" s="153" t="s">
        <v>319</v>
      </c>
      <c r="I4" s="154" t="s">
        <v>307</v>
      </c>
      <c r="J4" s="155" t="s">
        <v>320</v>
      </c>
      <c r="K4" s="156" t="s">
        <v>308</v>
      </c>
      <c r="L4" s="157" t="s">
        <v>321</v>
      </c>
      <c r="M4" s="158" t="s">
        <v>316</v>
      </c>
      <c r="N4" s="191"/>
      <c r="O4" s="170"/>
      <c r="P4" s="193"/>
      <c r="Q4" s="195"/>
      <c r="R4" s="196"/>
      <c r="S4" s="176"/>
      <c r="T4" s="197"/>
      <c r="U4" s="199"/>
      <c r="V4" s="185"/>
      <c r="W4" s="78"/>
      <c r="X4" s="188"/>
      <c r="Y4" s="8"/>
    </row>
    <row r="5" spans="1:35" ht="20.25" customHeight="1" x14ac:dyDescent="0.25">
      <c r="A5" s="6"/>
      <c r="D5" s="167"/>
      <c r="E5" s="168"/>
      <c r="F5" s="152" t="s">
        <v>24</v>
      </c>
      <c r="G5" s="90">
        <v>4265.6400000000003</v>
      </c>
      <c r="H5" s="151" t="s">
        <v>24</v>
      </c>
      <c r="I5" s="92">
        <v>2392.92</v>
      </c>
      <c r="J5" s="94" t="s">
        <v>24</v>
      </c>
      <c r="K5" s="94">
        <v>2184.84</v>
      </c>
      <c r="L5" s="96" t="s">
        <v>24</v>
      </c>
      <c r="M5" s="96">
        <v>832.32</v>
      </c>
      <c r="N5" s="191"/>
      <c r="O5" s="171"/>
      <c r="P5" s="194"/>
      <c r="Q5" s="190" t="s">
        <v>25</v>
      </c>
      <c r="R5" s="99" t="s">
        <v>26</v>
      </c>
      <c r="S5" s="177"/>
      <c r="T5" s="197"/>
      <c r="U5" s="200"/>
      <c r="V5" s="186"/>
      <c r="W5" s="78"/>
      <c r="X5" s="189"/>
      <c r="Y5" s="8"/>
    </row>
    <row r="6" spans="1:35" s="7" customFormat="1" ht="18" x14ac:dyDescent="0.25">
      <c r="A6" s="11"/>
      <c r="D6" s="100" t="s">
        <v>27</v>
      </c>
      <c r="E6" s="101" t="s">
        <v>28</v>
      </c>
      <c r="F6" s="235">
        <f t="shared" ref="F6:K6" si="0">SUM(F8:F252)</f>
        <v>151989.6</v>
      </c>
      <c r="G6" s="236">
        <f t="shared" si="0"/>
        <v>648332917.33999968</v>
      </c>
      <c r="H6" s="103">
        <f t="shared" si="0"/>
        <v>40874.092300000033</v>
      </c>
      <c r="I6" s="103">
        <f t="shared" si="0"/>
        <v>97808432.979999989</v>
      </c>
      <c r="J6" s="104">
        <f t="shared" si="0"/>
        <v>31469.276199999997</v>
      </c>
      <c r="K6" s="104">
        <f t="shared" si="0"/>
        <v>68755333.410000011</v>
      </c>
      <c r="L6" s="105">
        <f>SUM(L8:L269)</f>
        <v>5452.9551000000047</v>
      </c>
      <c r="M6" s="105">
        <f>SUM(M8:M252)</f>
        <v>4538603.5900000017</v>
      </c>
      <c r="N6" s="159">
        <f>SUM(N8:N252)</f>
        <v>819603946.8865242</v>
      </c>
      <c r="O6" s="109">
        <f>SUM(O8:O269)</f>
        <v>363516836</v>
      </c>
      <c r="P6" s="110">
        <f>SUM(P8:P269)</f>
        <v>337523968873.15912</v>
      </c>
      <c r="Q6" s="190"/>
      <c r="R6" s="111">
        <f>SUM(R8:R269)</f>
        <v>184925544.03</v>
      </c>
      <c r="S6" s="112">
        <f>SUM(S8:S269)</f>
        <v>669653912.00930393</v>
      </c>
      <c r="T6" s="113">
        <f>SUM(T8:T269)</f>
        <v>59118009.411600083</v>
      </c>
      <c r="U6" s="114">
        <f>SUM(U8:U269)</f>
        <v>47294407.529279999</v>
      </c>
      <c r="V6" s="115">
        <f>SUM(V8:V269)</f>
        <v>716948319.52999985</v>
      </c>
      <c r="W6" s="116"/>
      <c r="X6" s="117">
        <f>SUM(X8:X269)</f>
        <v>1080465155.53</v>
      </c>
      <c r="Y6" s="12"/>
      <c r="Z6" s="2"/>
      <c r="AA6" s="12"/>
      <c r="AB6" s="12"/>
      <c r="AC6" s="12"/>
    </row>
    <row r="7" spans="1:35" s="7" customFormat="1" ht="12" customHeight="1" x14ac:dyDescent="0.2">
      <c r="A7" s="11"/>
      <c r="D7" s="11"/>
      <c r="G7" s="13"/>
      <c r="H7" s="13"/>
      <c r="I7" s="14"/>
      <c r="J7" s="14"/>
      <c r="K7" s="14"/>
      <c r="L7" s="14"/>
      <c r="M7" s="14"/>
      <c r="N7" s="14"/>
      <c r="O7" s="17"/>
      <c r="P7" s="11"/>
      <c r="R7" s="18"/>
      <c r="S7" s="19"/>
      <c r="T7" s="11"/>
      <c r="U7" s="18"/>
      <c r="V7" s="20"/>
      <c r="X7" s="21"/>
      <c r="Y7" s="2"/>
      <c r="Z7" s="22"/>
      <c r="AD7" s="7">
        <f>SUM(AD8:AD252)</f>
        <v>151989.6</v>
      </c>
      <c r="AE7" s="7">
        <f t="shared" ref="AE7:AI7" si="1">SUM(AE8:AE252)</f>
        <v>40874.092300000033</v>
      </c>
      <c r="AF7" s="7">
        <f t="shared" si="1"/>
        <v>31469.276199999997</v>
      </c>
      <c r="AG7" s="7">
        <f t="shared" si="1"/>
        <v>5452.9551000000047</v>
      </c>
      <c r="AH7" s="7">
        <f t="shared" si="1"/>
        <v>39.539099999999991</v>
      </c>
      <c r="AI7" s="7">
        <f t="shared" si="1"/>
        <v>168659.56652399999</v>
      </c>
    </row>
    <row r="8" spans="1:35" s="24" customFormat="1" ht="16.5" x14ac:dyDescent="0.25">
      <c r="A8" s="23"/>
      <c r="D8" s="118">
        <v>3</v>
      </c>
      <c r="E8" s="119" t="s">
        <v>29</v>
      </c>
      <c r="F8" s="119">
        <f>VLOOKUP(D8,AB$8:AH$252,3,FALSE)</f>
        <v>90.53</v>
      </c>
      <c r="G8" s="121">
        <v>386168.39</v>
      </c>
      <c r="H8" s="121">
        <f>VLOOKUP(D8,AB$8:AH$252,4,FALSE)</f>
        <v>31.010750000000002</v>
      </c>
      <c r="I8" s="121">
        <v>74206.240000000005</v>
      </c>
      <c r="J8" s="121">
        <f>VLOOKUP(D8,AB$8:AH$252,5,FALSE)</f>
        <v>20</v>
      </c>
      <c r="K8" s="121">
        <v>43696.800000000003</v>
      </c>
      <c r="L8" s="121">
        <f>VLOOKUP(D8,AB$8:AH$252,6,FALSE)</f>
        <v>0</v>
      </c>
      <c r="M8" s="121">
        <v>0</v>
      </c>
      <c r="N8" s="122">
        <v>504071.43</v>
      </c>
      <c r="O8" s="124">
        <v>201938</v>
      </c>
      <c r="P8" s="125">
        <v>186032006.677549</v>
      </c>
      <c r="Q8" s="126">
        <v>5998952.1916609239</v>
      </c>
      <c r="R8" s="127">
        <v>59465.91</v>
      </c>
      <c r="S8" s="128">
        <v>361599.33999999997</v>
      </c>
      <c r="T8" s="129">
        <v>86027.602400000091</v>
      </c>
      <c r="U8" s="150">
        <v>68822.08192000007</v>
      </c>
      <c r="V8" s="130">
        <v>430421.42</v>
      </c>
      <c r="W8" s="131"/>
      <c r="X8" s="132">
        <v>632359.41999999993</v>
      </c>
      <c r="Y8" s="25"/>
      <c r="Z8" s="26"/>
      <c r="AA8" s="26"/>
      <c r="AB8" s="26">
        <v>3</v>
      </c>
      <c r="AC8" s="24" t="s">
        <v>29</v>
      </c>
      <c r="AD8" s="24">
        <v>90.53</v>
      </c>
      <c r="AE8" s="24">
        <v>31.010750000000002</v>
      </c>
      <c r="AF8" s="24">
        <v>20</v>
      </c>
      <c r="AG8" s="24">
        <v>0</v>
      </c>
      <c r="AH8" s="24">
        <v>0</v>
      </c>
      <c r="AI8" s="24">
        <v>0</v>
      </c>
    </row>
    <row r="9" spans="1:35" s="27" customFormat="1" ht="16.5" x14ac:dyDescent="0.25">
      <c r="A9" s="23">
        <v>5</v>
      </c>
      <c r="B9" s="24" t="s">
        <v>30</v>
      </c>
      <c r="C9" s="24" t="b">
        <f t="shared" ref="C9:C72" si="2">B9=E9</f>
        <v>1</v>
      </c>
      <c r="D9" s="223">
        <v>5</v>
      </c>
      <c r="E9" s="224" t="s">
        <v>30</v>
      </c>
      <c r="F9" s="225">
        <f t="shared" ref="F9:F72" si="3">VLOOKUP(D9,AB$8:AH$252,3,FALSE)</f>
        <v>57.8</v>
      </c>
      <c r="G9" s="226">
        <v>246553.99</v>
      </c>
      <c r="H9" s="226">
        <f t="shared" ref="H9:H72" si="4">VLOOKUP(D9,AB$8:AH$252,4,FALSE)</f>
        <v>32.580249999999999</v>
      </c>
      <c r="I9" s="226">
        <v>77961.929999999993</v>
      </c>
      <c r="J9" s="226">
        <f t="shared" ref="J9:J72" si="5">VLOOKUP(D9,AB$8:AH$252,5,FALSE)</f>
        <v>16.6722</v>
      </c>
      <c r="K9" s="226">
        <v>36426.089999999997</v>
      </c>
      <c r="L9" s="226">
        <f t="shared" ref="L9:L72" si="6">VLOOKUP(D9,AB$8:AH$252,6,FALSE)</f>
        <v>0</v>
      </c>
      <c r="M9" s="226">
        <v>0</v>
      </c>
      <c r="N9" s="227">
        <v>360942.01</v>
      </c>
      <c r="O9" s="228">
        <v>241237</v>
      </c>
      <c r="P9" s="229">
        <v>219844778.11063001</v>
      </c>
      <c r="Q9" s="230">
        <v>6747792.8533584001</v>
      </c>
      <c r="R9" s="231">
        <v>8557.27</v>
      </c>
      <c r="S9" s="228">
        <v>128262.28000000001</v>
      </c>
      <c r="T9" s="232">
        <v>251271.74840000004</v>
      </c>
      <c r="U9" s="233">
        <v>201017.39872000006</v>
      </c>
      <c r="V9" s="228">
        <v>329279.68</v>
      </c>
      <c r="W9" s="230"/>
      <c r="X9" s="234">
        <v>570516.67999999993</v>
      </c>
      <c r="Y9" s="25"/>
      <c r="Z9" s="26"/>
      <c r="AA9" s="26"/>
      <c r="AB9" s="26">
        <v>5</v>
      </c>
      <c r="AC9" s="24" t="s">
        <v>30</v>
      </c>
      <c r="AD9" s="24">
        <v>57.8</v>
      </c>
      <c r="AE9" s="27">
        <v>32.580249999999999</v>
      </c>
      <c r="AF9" s="27">
        <v>16.6722</v>
      </c>
      <c r="AG9" s="27">
        <v>0</v>
      </c>
      <c r="AH9" s="27">
        <v>0</v>
      </c>
      <c r="AI9" s="27">
        <v>0</v>
      </c>
    </row>
    <row r="10" spans="1:35" s="27" customFormat="1" ht="16.5" x14ac:dyDescent="0.25">
      <c r="A10" s="23">
        <v>7</v>
      </c>
      <c r="B10" s="24" t="s">
        <v>31</v>
      </c>
      <c r="C10" s="24" t="b">
        <f t="shared" si="2"/>
        <v>1</v>
      </c>
      <c r="D10" s="118">
        <v>7</v>
      </c>
      <c r="E10" s="133" t="s">
        <v>31</v>
      </c>
      <c r="F10" s="119">
        <f t="shared" si="3"/>
        <v>197.02</v>
      </c>
      <c r="G10" s="121">
        <v>840416.39</v>
      </c>
      <c r="H10" s="121">
        <f t="shared" si="4"/>
        <v>67</v>
      </c>
      <c r="I10" s="121">
        <v>160325.64000000001</v>
      </c>
      <c r="J10" s="121">
        <f t="shared" si="5"/>
        <v>31.028100000000002</v>
      </c>
      <c r="K10" s="121">
        <v>67791.429999999993</v>
      </c>
      <c r="L10" s="121">
        <f t="shared" si="6"/>
        <v>2</v>
      </c>
      <c r="M10" s="121">
        <v>1664.64</v>
      </c>
      <c r="N10" s="122">
        <v>1070198.0999999999</v>
      </c>
      <c r="O10" s="124">
        <v>432105</v>
      </c>
      <c r="P10" s="125">
        <v>406991121.24897301</v>
      </c>
      <c r="Q10" s="126">
        <v>6074494.3469995968</v>
      </c>
      <c r="R10" s="127">
        <v>117293.01</v>
      </c>
      <c r="S10" s="128">
        <v>755386.10999999987</v>
      </c>
      <c r="T10" s="134">
        <v>101020.63840000005</v>
      </c>
      <c r="U10" s="150">
        <v>80816.510720000049</v>
      </c>
      <c r="V10" s="130">
        <v>836202.62</v>
      </c>
      <c r="W10" s="131"/>
      <c r="X10" s="132">
        <v>1268307.6200000001</v>
      </c>
      <c r="Y10" s="25"/>
      <c r="Z10" s="26"/>
      <c r="AA10" s="26"/>
      <c r="AB10" s="26">
        <v>7</v>
      </c>
      <c r="AC10" s="24" t="s">
        <v>31</v>
      </c>
      <c r="AD10" s="24">
        <v>197.02</v>
      </c>
      <c r="AE10" s="27">
        <v>67</v>
      </c>
      <c r="AF10" s="27">
        <v>31.028100000000002</v>
      </c>
      <c r="AG10" s="27">
        <v>2</v>
      </c>
      <c r="AH10" s="27">
        <v>0</v>
      </c>
      <c r="AI10" s="27">
        <v>0</v>
      </c>
    </row>
    <row r="11" spans="1:35" s="27" customFormat="1" ht="16.5" x14ac:dyDescent="0.25">
      <c r="A11" s="23">
        <v>9</v>
      </c>
      <c r="B11" s="24" t="s">
        <v>32</v>
      </c>
      <c r="C11" s="24" t="b">
        <f t="shared" si="2"/>
        <v>1</v>
      </c>
      <c r="D11" s="223">
        <v>9</v>
      </c>
      <c r="E11" s="224" t="s">
        <v>32</v>
      </c>
      <c r="F11" s="225">
        <f t="shared" si="3"/>
        <v>503.09</v>
      </c>
      <c r="G11" s="226">
        <v>2146000.83</v>
      </c>
      <c r="H11" s="226">
        <f t="shared" si="4"/>
        <v>216.17644999999999</v>
      </c>
      <c r="I11" s="226">
        <v>517292.95</v>
      </c>
      <c r="J11" s="226">
        <f t="shared" si="5"/>
        <v>105.5758</v>
      </c>
      <c r="K11" s="226">
        <v>230666.23</v>
      </c>
      <c r="L11" s="226">
        <f t="shared" si="6"/>
        <v>7</v>
      </c>
      <c r="M11" s="226">
        <v>5826.24</v>
      </c>
      <c r="N11" s="227">
        <v>2899786.2500000005</v>
      </c>
      <c r="O11" s="228">
        <v>638198</v>
      </c>
      <c r="P11" s="229">
        <v>581007242.56347799</v>
      </c>
      <c r="Q11" s="230">
        <v>2687652.8066007099</v>
      </c>
      <c r="R11" s="231">
        <v>1996510.94</v>
      </c>
      <c r="S11" s="228">
        <v>4258099.1900000004</v>
      </c>
      <c r="T11" s="232">
        <v>868148.67480000108</v>
      </c>
      <c r="U11" s="233">
        <v>694518.93984000094</v>
      </c>
      <c r="V11" s="228">
        <v>4952618.13</v>
      </c>
      <c r="W11" s="230"/>
      <c r="X11" s="234">
        <v>5590816.1299999999</v>
      </c>
      <c r="Y11" s="25"/>
      <c r="Z11" s="26"/>
      <c r="AA11" s="26"/>
      <c r="AB11" s="26">
        <v>9</v>
      </c>
      <c r="AC11" s="24" t="s">
        <v>32</v>
      </c>
      <c r="AD11" s="24">
        <v>503.09</v>
      </c>
      <c r="AE11" s="27">
        <v>216.17644999999999</v>
      </c>
      <c r="AF11" s="27">
        <v>105.5758</v>
      </c>
      <c r="AG11" s="27">
        <v>7</v>
      </c>
      <c r="AH11" s="27">
        <v>0</v>
      </c>
      <c r="AI11" s="27">
        <v>0</v>
      </c>
    </row>
    <row r="12" spans="1:35" s="27" customFormat="1" ht="16.5" x14ac:dyDescent="0.25">
      <c r="A12" s="23">
        <v>11</v>
      </c>
      <c r="B12" s="24" t="s">
        <v>33</v>
      </c>
      <c r="C12" s="24" t="b">
        <f t="shared" si="2"/>
        <v>1</v>
      </c>
      <c r="D12" s="118">
        <v>11</v>
      </c>
      <c r="E12" s="133" t="s">
        <v>33</v>
      </c>
      <c r="F12" s="119">
        <f t="shared" si="3"/>
        <v>153.66999999999999</v>
      </c>
      <c r="G12" s="121">
        <v>655500.9</v>
      </c>
      <c r="H12" s="121">
        <f t="shared" si="4"/>
        <v>66.973399999999998</v>
      </c>
      <c r="I12" s="121">
        <v>160261.99</v>
      </c>
      <c r="J12" s="121">
        <f t="shared" si="5"/>
        <v>39.611199999999997</v>
      </c>
      <c r="K12" s="121">
        <v>86544.13</v>
      </c>
      <c r="L12" s="121">
        <f t="shared" si="6"/>
        <v>0</v>
      </c>
      <c r="M12" s="121">
        <v>0</v>
      </c>
      <c r="N12" s="122">
        <v>902307.02</v>
      </c>
      <c r="O12" s="124">
        <v>323247</v>
      </c>
      <c r="P12" s="125">
        <v>294890764.37101001</v>
      </c>
      <c r="Q12" s="126">
        <v>4403102.7896300619</v>
      </c>
      <c r="R12" s="127">
        <v>364631.13</v>
      </c>
      <c r="S12" s="128">
        <v>943691.15</v>
      </c>
      <c r="T12" s="134">
        <v>569191.14599999995</v>
      </c>
      <c r="U12" s="150">
        <v>455352.91680000001</v>
      </c>
      <c r="V12" s="130">
        <v>1399044.07</v>
      </c>
      <c r="W12" s="131"/>
      <c r="X12" s="132">
        <v>1722291.07</v>
      </c>
      <c r="Y12" s="25"/>
      <c r="Z12" s="26"/>
      <c r="AA12" s="26"/>
      <c r="AB12" s="26">
        <v>11</v>
      </c>
      <c r="AC12" s="24" t="s">
        <v>33</v>
      </c>
      <c r="AD12" s="24">
        <v>153.66999999999999</v>
      </c>
      <c r="AE12" s="27">
        <v>66.973399999999998</v>
      </c>
      <c r="AF12" s="27">
        <v>39.611199999999997</v>
      </c>
      <c r="AG12" s="27">
        <v>0</v>
      </c>
      <c r="AH12" s="27">
        <v>0</v>
      </c>
      <c r="AI12" s="27">
        <v>0</v>
      </c>
    </row>
    <row r="13" spans="1:35" s="27" customFormat="1" ht="16.5" x14ac:dyDescent="0.25">
      <c r="A13" s="23">
        <v>15</v>
      </c>
      <c r="B13" s="24" t="s">
        <v>34</v>
      </c>
      <c r="C13" s="24" t="b">
        <f t="shared" si="2"/>
        <v>1</v>
      </c>
      <c r="D13" s="223">
        <v>15</v>
      </c>
      <c r="E13" s="224" t="s">
        <v>34</v>
      </c>
      <c r="F13" s="225">
        <f t="shared" si="3"/>
        <v>523.41999999999996</v>
      </c>
      <c r="G13" s="226">
        <v>2232721.29</v>
      </c>
      <c r="H13" s="226">
        <f t="shared" si="4"/>
        <v>103.2089</v>
      </c>
      <c r="I13" s="226">
        <v>246970.64</v>
      </c>
      <c r="J13" s="226">
        <f t="shared" si="5"/>
        <v>131.42400000000001</v>
      </c>
      <c r="K13" s="226">
        <v>287140.40999999997</v>
      </c>
      <c r="L13" s="226">
        <f t="shared" si="6"/>
        <v>0</v>
      </c>
      <c r="M13" s="226">
        <v>0</v>
      </c>
      <c r="N13" s="227">
        <v>2772271.0310000004</v>
      </c>
      <c r="O13" s="228">
        <v>4189966</v>
      </c>
      <c r="P13" s="229">
        <v>3761895340.2539802</v>
      </c>
      <c r="Q13" s="230">
        <v>36449330.825674728</v>
      </c>
      <c r="R13" s="231">
        <v>0</v>
      </c>
      <c r="S13" s="228">
        <v>0</v>
      </c>
      <c r="T13" s="232">
        <v>0</v>
      </c>
      <c r="U13" s="233" t="s">
        <v>310</v>
      </c>
      <c r="V13" s="228">
        <v>0</v>
      </c>
      <c r="W13" s="230"/>
      <c r="X13" s="234">
        <v>4189966</v>
      </c>
      <c r="Y13" s="25"/>
      <c r="Z13" s="26"/>
      <c r="AA13" s="26"/>
      <c r="AB13" s="26">
        <v>15</v>
      </c>
      <c r="AC13" s="24" t="s">
        <v>34</v>
      </c>
      <c r="AD13" s="24">
        <v>523.41999999999996</v>
      </c>
      <c r="AE13" s="27">
        <v>103.2089</v>
      </c>
      <c r="AF13" s="27">
        <v>131.42400000000001</v>
      </c>
      <c r="AG13" s="27">
        <v>0</v>
      </c>
      <c r="AH13" s="27">
        <v>1.2750000000000001</v>
      </c>
      <c r="AI13" s="27">
        <v>5438.6910000000007</v>
      </c>
    </row>
    <row r="14" spans="1:35" s="27" customFormat="1" ht="16.5" x14ac:dyDescent="0.25">
      <c r="A14" s="23">
        <v>17</v>
      </c>
      <c r="B14" s="24" t="s">
        <v>35</v>
      </c>
      <c r="C14" s="24" t="b">
        <f t="shared" si="2"/>
        <v>1</v>
      </c>
      <c r="D14" s="118">
        <v>17</v>
      </c>
      <c r="E14" s="133" t="s">
        <v>35</v>
      </c>
      <c r="F14" s="119">
        <f t="shared" si="3"/>
        <v>1792.8</v>
      </c>
      <c r="G14" s="121">
        <v>7647439.3899999997</v>
      </c>
      <c r="H14" s="121">
        <f t="shared" si="4"/>
        <v>123</v>
      </c>
      <c r="I14" s="121">
        <v>294329.15999999997</v>
      </c>
      <c r="J14" s="121">
        <f t="shared" si="5"/>
        <v>325.16160000000002</v>
      </c>
      <c r="K14" s="121">
        <v>710426.07</v>
      </c>
      <c r="L14" s="121">
        <f t="shared" si="6"/>
        <v>9.8556000000000008</v>
      </c>
      <c r="M14" s="121">
        <v>8203.01</v>
      </c>
      <c r="N14" s="122">
        <v>8660397.629999999</v>
      </c>
      <c r="O14" s="124">
        <v>3511304</v>
      </c>
      <c r="P14" s="125">
        <v>3231889973.8866701</v>
      </c>
      <c r="Q14" s="126">
        <v>26275528.242981058</v>
      </c>
      <c r="R14" s="127">
        <v>0</v>
      </c>
      <c r="S14" s="128">
        <v>5149093.629999999</v>
      </c>
      <c r="T14" s="134">
        <v>0</v>
      </c>
      <c r="U14" s="150">
        <v>0</v>
      </c>
      <c r="V14" s="130">
        <v>5149093.63</v>
      </c>
      <c r="W14" s="131"/>
      <c r="X14" s="132">
        <v>8660397.629999999</v>
      </c>
      <c r="Y14" s="25"/>
      <c r="Z14" s="26"/>
      <c r="AA14" s="26"/>
      <c r="AB14" s="26">
        <v>17</v>
      </c>
      <c r="AC14" s="24" t="s">
        <v>35</v>
      </c>
      <c r="AD14" s="24">
        <v>1792.8</v>
      </c>
      <c r="AE14" s="27">
        <v>123</v>
      </c>
      <c r="AF14" s="27">
        <v>325.16160000000002</v>
      </c>
      <c r="AG14" s="27">
        <v>9.8556000000000008</v>
      </c>
      <c r="AH14" s="27">
        <v>0</v>
      </c>
      <c r="AI14" s="27">
        <v>0</v>
      </c>
    </row>
    <row r="15" spans="1:35" s="27" customFormat="1" ht="16.5" x14ac:dyDescent="0.25">
      <c r="A15" s="23">
        <v>19</v>
      </c>
      <c r="B15" s="24" t="s">
        <v>36</v>
      </c>
      <c r="C15" s="24" t="b">
        <f t="shared" si="2"/>
        <v>1</v>
      </c>
      <c r="D15" s="118">
        <v>19</v>
      </c>
      <c r="E15" s="133" t="s">
        <v>36</v>
      </c>
      <c r="F15" s="119">
        <f t="shared" si="3"/>
        <v>235.12</v>
      </c>
      <c r="G15" s="121">
        <v>1002937.28</v>
      </c>
      <c r="H15" s="121">
        <f t="shared" si="4"/>
        <v>74.704999999999998</v>
      </c>
      <c r="I15" s="121">
        <v>178763.09</v>
      </c>
      <c r="J15" s="121">
        <f t="shared" si="5"/>
        <v>63.382899999999999</v>
      </c>
      <c r="K15" s="121">
        <v>138481.5</v>
      </c>
      <c r="L15" s="121">
        <f t="shared" si="6"/>
        <v>0</v>
      </c>
      <c r="M15" s="121">
        <v>0</v>
      </c>
      <c r="N15" s="122">
        <v>1320181.8700000001</v>
      </c>
      <c r="O15" s="124">
        <v>536623</v>
      </c>
      <c r="P15" s="125">
        <v>520115266.09570497</v>
      </c>
      <c r="Q15" s="126">
        <v>6962255.0846088612</v>
      </c>
      <c r="R15" s="127">
        <v>0</v>
      </c>
      <c r="S15" s="128">
        <v>783558.87000000011</v>
      </c>
      <c r="T15" s="134">
        <v>192399.88720000011</v>
      </c>
      <c r="U15" s="150">
        <v>153919.9097600001</v>
      </c>
      <c r="V15" s="130">
        <v>937478.78</v>
      </c>
      <c r="W15" s="131"/>
      <c r="X15" s="132">
        <v>1474101.78</v>
      </c>
      <c r="Y15" s="25"/>
      <c r="Z15" s="26"/>
      <c r="AA15" s="26"/>
      <c r="AB15" s="26">
        <v>19</v>
      </c>
      <c r="AC15" s="24" t="s">
        <v>36</v>
      </c>
      <c r="AD15" s="24">
        <v>235.12</v>
      </c>
      <c r="AE15" s="27">
        <v>74.704999999999998</v>
      </c>
      <c r="AF15" s="27">
        <v>63.382899999999999</v>
      </c>
      <c r="AG15" s="27">
        <v>0</v>
      </c>
      <c r="AH15" s="27">
        <v>0</v>
      </c>
      <c r="AI15" s="27">
        <v>0</v>
      </c>
    </row>
    <row r="16" spans="1:35" s="27" customFormat="1" ht="16.5" x14ac:dyDescent="0.25">
      <c r="A16" s="23">
        <v>21</v>
      </c>
      <c r="B16" s="24" t="s">
        <v>37</v>
      </c>
      <c r="C16" s="24" t="b">
        <f t="shared" si="2"/>
        <v>1</v>
      </c>
      <c r="D16" s="135">
        <v>21</v>
      </c>
      <c r="E16" s="136" t="s">
        <v>37</v>
      </c>
      <c r="F16" s="119">
        <f t="shared" si="3"/>
        <v>309</v>
      </c>
      <c r="G16" s="137">
        <v>1318082.76</v>
      </c>
      <c r="H16" s="121">
        <f t="shared" si="4"/>
        <v>106.8792</v>
      </c>
      <c r="I16" s="121">
        <v>255753.38</v>
      </c>
      <c r="J16" s="121">
        <f t="shared" si="5"/>
        <v>82.853700000000003</v>
      </c>
      <c r="K16" s="137">
        <v>181022.07999999999</v>
      </c>
      <c r="L16" s="121">
        <f t="shared" si="6"/>
        <v>3.9314</v>
      </c>
      <c r="M16" s="137">
        <v>3272.18</v>
      </c>
      <c r="N16" s="122">
        <v>1758130.4000000001</v>
      </c>
      <c r="O16" s="128">
        <v>492114</v>
      </c>
      <c r="P16" s="125">
        <v>496273386.69640899</v>
      </c>
      <c r="Q16" s="126">
        <v>4643311.2027074397</v>
      </c>
      <c r="R16" s="127">
        <v>525157</v>
      </c>
      <c r="S16" s="128">
        <v>1791173.4000000001</v>
      </c>
      <c r="T16" s="134">
        <v>539413.81200000015</v>
      </c>
      <c r="U16" s="150">
        <v>431531.04960000014</v>
      </c>
      <c r="V16" s="130">
        <v>2222704.4500000002</v>
      </c>
      <c r="W16" s="131"/>
      <c r="X16" s="132">
        <v>2714818.45</v>
      </c>
      <c r="Y16" s="25"/>
      <c r="Z16" s="26"/>
      <c r="AA16" s="26"/>
      <c r="AB16" s="26">
        <v>21</v>
      </c>
      <c r="AC16" s="24" t="s">
        <v>37</v>
      </c>
      <c r="AD16" s="24">
        <v>309</v>
      </c>
      <c r="AE16" s="27">
        <v>106.8792</v>
      </c>
      <c r="AF16" s="27">
        <v>82.853700000000003</v>
      </c>
      <c r="AG16" s="27">
        <v>3.9314</v>
      </c>
      <c r="AH16" s="27">
        <v>0</v>
      </c>
      <c r="AI16" s="27">
        <v>0</v>
      </c>
    </row>
    <row r="17" spans="1:35" s="27" customFormat="1" ht="16.5" x14ac:dyDescent="0.25">
      <c r="A17" s="23">
        <v>23</v>
      </c>
      <c r="B17" s="24" t="s">
        <v>38</v>
      </c>
      <c r="C17" s="24" t="b">
        <f t="shared" si="2"/>
        <v>1</v>
      </c>
      <c r="D17" s="135">
        <v>23</v>
      </c>
      <c r="E17" s="136" t="s">
        <v>38</v>
      </c>
      <c r="F17" s="119">
        <f t="shared" si="3"/>
        <v>231</v>
      </c>
      <c r="G17" s="137">
        <v>985362.84</v>
      </c>
      <c r="H17" s="121">
        <f t="shared" si="4"/>
        <v>81</v>
      </c>
      <c r="I17" s="121">
        <v>193826.52</v>
      </c>
      <c r="J17" s="121">
        <f t="shared" si="5"/>
        <v>36.346499999999999</v>
      </c>
      <c r="K17" s="137">
        <v>79411.289999999994</v>
      </c>
      <c r="L17" s="121">
        <f t="shared" si="6"/>
        <v>1.6375</v>
      </c>
      <c r="M17" s="137">
        <v>1362.92</v>
      </c>
      <c r="N17" s="122">
        <v>1259963.5699999998</v>
      </c>
      <c r="O17" s="128">
        <v>476026</v>
      </c>
      <c r="P17" s="125">
        <v>454611879.66666698</v>
      </c>
      <c r="Q17" s="126">
        <v>5612492.3415637901</v>
      </c>
      <c r="R17" s="127">
        <v>224504.97</v>
      </c>
      <c r="S17" s="128">
        <v>1008442.5399999998</v>
      </c>
      <c r="T17" s="134">
        <v>149585.1128</v>
      </c>
      <c r="U17" s="150">
        <v>119668.09024</v>
      </c>
      <c r="V17" s="130">
        <v>1128110.6299999999</v>
      </c>
      <c r="W17" s="131"/>
      <c r="X17" s="132">
        <v>1604136.63</v>
      </c>
      <c r="Y17" s="25"/>
      <c r="Z17" s="26"/>
      <c r="AA17" s="26"/>
      <c r="AB17" s="26">
        <v>23</v>
      </c>
      <c r="AC17" s="24" t="s">
        <v>38</v>
      </c>
      <c r="AD17" s="24">
        <v>231</v>
      </c>
      <c r="AE17" s="27">
        <v>81</v>
      </c>
      <c r="AF17" s="27">
        <v>36.346499999999999</v>
      </c>
      <c r="AG17" s="27">
        <v>1.6375</v>
      </c>
      <c r="AH17" s="27">
        <v>0</v>
      </c>
      <c r="AI17" s="27">
        <v>0</v>
      </c>
    </row>
    <row r="18" spans="1:35" s="27" customFormat="1" ht="16.5" x14ac:dyDescent="0.25">
      <c r="A18" s="23">
        <v>27</v>
      </c>
      <c r="B18" s="24" t="s">
        <v>39</v>
      </c>
      <c r="C18" s="24" t="b">
        <f t="shared" si="2"/>
        <v>1</v>
      </c>
      <c r="D18" s="135">
        <v>27</v>
      </c>
      <c r="E18" s="136" t="s">
        <v>39</v>
      </c>
      <c r="F18" s="119">
        <f t="shared" si="3"/>
        <v>660</v>
      </c>
      <c r="G18" s="137">
        <v>2815322.4</v>
      </c>
      <c r="H18" s="121">
        <f t="shared" si="4"/>
        <v>41.788249999999998</v>
      </c>
      <c r="I18" s="121">
        <v>99995.94</v>
      </c>
      <c r="J18" s="121">
        <f t="shared" si="5"/>
        <v>133.18389999999999</v>
      </c>
      <c r="K18" s="137">
        <v>290985.51</v>
      </c>
      <c r="L18" s="121">
        <f t="shared" si="6"/>
        <v>1</v>
      </c>
      <c r="M18" s="137">
        <v>832.32</v>
      </c>
      <c r="N18" s="122">
        <v>3207136.1699999995</v>
      </c>
      <c r="O18" s="128">
        <v>2116291</v>
      </c>
      <c r="P18" s="125">
        <v>1912795116.28865</v>
      </c>
      <c r="Q18" s="126">
        <v>45773515.672196135</v>
      </c>
      <c r="R18" s="127">
        <v>0</v>
      </c>
      <c r="S18" s="128">
        <v>1090845.1699999995</v>
      </c>
      <c r="T18" s="134">
        <v>0</v>
      </c>
      <c r="U18" s="150">
        <v>0</v>
      </c>
      <c r="V18" s="130">
        <v>1090845.17</v>
      </c>
      <c r="W18" s="131"/>
      <c r="X18" s="132">
        <v>3207136.17</v>
      </c>
      <c r="Y18" s="25"/>
      <c r="Z18" s="26"/>
      <c r="AA18" s="26"/>
      <c r="AB18" s="26">
        <v>27</v>
      </c>
      <c r="AC18" s="24" t="s">
        <v>39</v>
      </c>
      <c r="AD18" s="24">
        <v>660</v>
      </c>
      <c r="AE18" s="27">
        <v>41.788249999999998</v>
      </c>
      <c r="AF18" s="27">
        <v>133.18389999999999</v>
      </c>
      <c r="AG18" s="27">
        <v>1</v>
      </c>
      <c r="AH18" s="27">
        <v>0</v>
      </c>
      <c r="AI18" s="27">
        <v>0</v>
      </c>
    </row>
    <row r="19" spans="1:35" s="27" customFormat="1" ht="16.5" x14ac:dyDescent="0.25">
      <c r="A19" s="23">
        <v>29</v>
      </c>
      <c r="B19" s="24" t="s">
        <v>40</v>
      </c>
      <c r="C19" s="24" t="b">
        <f t="shared" si="2"/>
        <v>1</v>
      </c>
      <c r="D19" s="118">
        <v>29</v>
      </c>
      <c r="E19" s="133" t="s">
        <v>40</v>
      </c>
      <c r="F19" s="119">
        <f t="shared" si="3"/>
        <v>945</v>
      </c>
      <c r="G19" s="121">
        <v>4031029.8</v>
      </c>
      <c r="H19" s="121">
        <f t="shared" si="4"/>
        <v>61.519949999999994</v>
      </c>
      <c r="I19" s="121">
        <v>147212.32</v>
      </c>
      <c r="J19" s="121">
        <f t="shared" si="5"/>
        <v>116.5239</v>
      </c>
      <c r="K19" s="121">
        <v>254586.08</v>
      </c>
      <c r="L19" s="121">
        <f t="shared" si="6"/>
        <v>10.8611</v>
      </c>
      <c r="M19" s="121">
        <v>9039.91</v>
      </c>
      <c r="N19" s="122">
        <v>4441868.1099999994</v>
      </c>
      <c r="O19" s="124">
        <v>1630050</v>
      </c>
      <c r="P19" s="125">
        <v>1471801013.47541</v>
      </c>
      <c r="Q19" s="126">
        <v>23923963.096124269</v>
      </c>
      <c r="R19" s="127">
        <v>0</v>
      </c>
      <c r="S19" s="128">
        <v>2811818.1099999994</v>
      </c>
      <c r="T19" s="134">
        <v>0</v>
      </c>
      <c r="U19" s="150">
        <v>0</v>
      </c>
      <c r="V19" s="130">
        <v>2811818.11</v>
      </c>
      <c r="W19" s="131"/>
      <c r="X19" s="132">
        <v>4441868.1099999994</v>
      </c>
      <c r="Y19" s="25"/>
      <c r="Z19" s="26"/>
      <c r="AA19" s="26"/>
      <c r="AB19" s="26">
        <v>29</v>
      </c>
      <c r="AC19" s="24" t="s">
        <v>40</v>
      </c>
      <c r="AD19" s="24">
        <v>945</v>
      </c>
      <c r="AE19" s="27">
        <v>61.519949999999994</v>
      </c>
      <c r="AF19" s="27">
        <v>116.5239</v>
      </c>
      <c r="AG19" s="27">
        <v>10.8611</v>
      </c>
      <c r="AH19" s="27">
        <v>0</v>
      </c>
      <c r="AI19" s="27">
        <v>0</v>
      </c>
    </row>
    <row r="20" spans="1:35" s="27" customFormat="1" ht="16.5" x14ac:dyDescent="0.25">
      <c r="A20" s="23">
        <v>31</v>
      </c>
      <c r="B20" s="24" t="s">
        <v>41</v>
      </c>
      <c r="C20" s="24" t="b">
        <f t="shared" si="2"/>
        <v>1</v>
      </c>
      <c r="D20" s="118">
        <v>31</v>
      </c>
      <c r="E20" s="133" t="s">
        <v>41</v>
      </c>
      <c r="F20" s="119">
        <f t="shared" si="3"/>
        <v>627.32000000000005</v>
      </c>
      <c r="G20" s="121">
        <v>2675921.2799999998</v>
      </c>
      <c r="H20" s="121">
        <f t="shared" si="4"/>
        <v>185</v>
      </c>
      <c r="I20" s="121">
        <v>442690.2</v>
      </c>
      <c r="J20" s="121">
        <f t="shared" si="5"/>
        <v>146.5814</v>
      </c>
      <c r="K20" s="121">
        <v>320256.90999999997</v>
      </c>
      <c r="L20" s="121">
        <f t="shared" si="6"/>
        <v>1</v>
      </c>
      <c r="M20" s="121">
        <v>832.32</v>
      </c>
      <c r="N20" s="122">
        <v>3441940.1710000001</v>
      </c>
      <c r="O20" s="124">
        <v>1209699</v>
      </c>
      <c r="P20" s="125">
        <v>1101927132.36691</v>
      </c>
      <c r="Q20" s="126">
        <v>5956362.8776589725</v>
      </c>
      <c r="R20" s="127">
        <v>372166.8</v>
      </c>
      <c r="S20" s="128">
        <v>2604407.9709999999</v>
      </c>
      <c r="T20" s="134">
        <v>829876.70120000048</v>
      </c>
      <c r="U20" s="150">
        <v>663901.36096000043</v>
      </c>
      <c r="V20" s="130">
        <v>3268309.33</v>
      </c>
      <c r="W20" s="131"/>
      <c r="X20" s="132">
        <v>4478008.33</v>
      </c>
      <c r="Y20" s="25"/>
      <c r="Z20" s="26"/>
      <c r="AA20" s="26"/>
      <c r="AB20" s="26">
        <v>31</v>
      </c>
      <c r="AC20" s="24" t="s">
        <v>41</v>
      </c>
      <c r="AD20" s="24">
        <v>627.32000000000005</v>
      </c>
      <c r="AE20" s="27">
        <v>185</v>
      </c>
      <c r="AF20" s="27">
        <v>146.5814</v>
      </c>
      <c r="AG20" s="27">
        <v>1</v>
      </c>
      <c r="AH20" s="27">
        <v>0.52500000000000002</v>
      </c>
      <c r="AI20" s="27">
        <v>2239.4610000000002</v>
      </c>
    </row>
    <row r="21" spans="1:35" s="27" customFormat="1" ht="16.5" x14ac:dyDescent="0.25">
      <c r="A21" s="23">
        <v>33</v>
      </c>
      <c r="B21" s="24" t="s">
        <v>42</v>
      </c>
      <c r="C21" s="24" t="b">
        <f t="shared" si="2"/>
        <v>1</v>
      </c>
      <c r="D21" s="118">
        <v>33</v>
      </c>
      <c r="E21" s="133" t="s">
        <v>42</v>
      </c>
      <c r="F21" s="119">
        <f t="shared" si="3"/>
        <v>1319.53</v>
      </c>
      <c r="G21" s="121">
        <v>5628639.9500000002</v>
      </c>
      <c r="H21" s="121">
        <f t="shared" si="4"/>
        <v>165.15865000000002</v>
      </c>
      <c r="I21" s="121">
        <v>395211.44</v>
      </c>
      <c r="J21" s="121">
        <f t="shared" si="5"/>
        <v>282.79320000000001</v>
      </c>
      <c r="K21" s="121">
        <v>617857.9</v>
      </c>
      <c r="L21" s="121">
        <f t="shared" si="6"/>
        <v>10.707100000000001</v>
      </c>
      <c r="M21" s="121">
        <v>8911.73</v>
      </c>
      <c r="N21" s="122">
        <v>6650621.0200000014</v>
      </c>
      <c r="O21" s="124">
        <v>2142168</v>
      </c>
      <c r="P21" s="125">
        <v>1957092600.9662399</v>
      </c>
      <c r="Q21" s="126">
        <v>11849773.541780826</v>
      </c>
      <c r="R21" s="127">
        <v>0</v>
      </c>
      <c r="S21" s="128">
        <v>4508453.0200000014</v>
      </c>
      <c r="T21" s="134">
        <v>308876.91599999927</v>
      </c>
      <c r="U21" s="150">
        <v>247101.53279999943</v>
      </c>
      <c r="V21" s="130">
        <v>4755554.55</v>
      </c>
      <c r="W21" s="131"/>
      <c r="X21" s="132">
        <v>6897722.5499999998</v>
      </c>
      <c r="Y21" s="25"/>
      <c r="Z21" s="26"/>
      <c r="AA21" s="26"/>
      <c r="AB21" s="26">
        <v>33</v>
      </c>
      <c r="AC21" s="24" t="s">
        <v>42</v>
      </c>
      <c r="AD21" s="24">
        <v>1319.53</v>
      </c>
      <c r="AE21" s="27">
        <v>165.15865000000002</v>
      </c>
      <c r="AF21" s="27">
        <v>282.79320000000001</v>
      </c>
      <c r="AG21" s="27">
        <v>10.707100000000001</v>
      </c>
      <c r="AH21" s="27">
        <v>0</v>
      </c>
      <c r="AI21" s="27">
        <v>0</v>
      </c>
    </row>
    <row r="22" spans="1:35" s="27" customFormat="1" ht="16.5" x14ac:dyDescent="0.25">
      <c r="A22" s="23">
        <v>35</v>
      </c>
      <c r="B22" s="24" t="s">
        <v>43</v>
      </c>
      <c r="C22" s="24" t="b">
        <f t="shared" si="2"/>
        <v>1</v>
      </c>
      <c r="D22" s="118">
        <v>35</v>
      </c>
      <c r="E22" s="133" t="s">
        <v>43</v>
      </c>
      <c r="F22" s="119">
        <f t="shared" si="3"/>
        <v>202.54</v>
      </c>
      <c r="G22" s="121">
        <v>863962.73</v>
      </c>
      <c r="H22" s="121">
        <f t="shared" si="4"/>
        <v>71.049599999999998</v>
      </c>
      <c r="I22" s="121">
        <v>170016.01</v>
      </c>
      <c r="J22" s="121">
        <f t="shared" si="5"/>
        <v>43.493300000000005</v>
      </c>
      <c r="K22" s="121">
        <v>95025.9</v>
      </c>
      <c r="L22" s="121">
        <f t="shared" si="6"/>
        <v>1</v>
      </c>
      <c r="M22" s="121">
        <v>832.32</v>
      </c>
      <c r="N22" s="122">
        <v>1130476.8059999999</v>
      </c>
      <c r="O22" s="124">
        <v>2529838</v>
      </c>
      <c r="P22" s="125">
        <v>2279894958.0110502</v>
      </c>
      <c r="Q22" s="126">
        <v>32088779.641420223</v>
      </c>
      <c r="R22" s="127">
        <v>0</v>
      </c>
      <c r="S22" s="128">
        <v>0</v>
      </c>
      <c r="T22" s="134">
        <v>0</v>
      </c>
      <c r="U22" s="150" t="s">
        <v>310</v>
      </c>
      <c r="V22" s="130">
        <v>0</v>
      </c>
      <c r="W22" s="131"/>
      <c r="X22" s="132">
        <v>2529838</v>
      </c>
      <c r="Y22" s="25"/>
      <c r="Z22" s="26"/>
      <c r="AA22" s="26"/>
      <c r="AB22" s="26">
        <v>35</v>
      </c>
      <c r="AC22" s="24" t="s">
        <v>43</v>
      </c>
      <c r="AD22" s="24">
        <v>202.54</v>
      </c>
      <c r="AE22" s="27">
        <v>71.049599999999998</v>
      </c>
      <c r="AF22" s="27">
        <v>43.493300000000005</v>
      </c>
      <c r="AG22" s="27">
        <v>1</v>
      </c>
      <c r="AH22" s="27">
        <v>0.15</v>
      </c>
      <c r="AI22" s="27">
        <v>639.846</v>
      </c>
    </row>
    <row r="23" spans="1:35" s="27" customFormat="1" ht="16.5" x14ac:dyDescent="0.25">
      <c r="A23" s="23">
        <v>39</v>
      </c>
      <c r="B23" s="24" t="s">
        <v>44</v>
      </c>
      <c r="C23" s="24" t="b">
        <f t="shared" si="2"/>
        <v>1</v>
      </c>
      <c r="D23" s="118">
        <v>39</v>
      </c>
      <c r="E23" s="133" t="s">
        <v>44</v>
      </c>
      <c r="F23" s="119">
        <f t="shared" si="3"/>
        <v>108.57</v>
      </c>
      <c r="G23" s="121">
        <v>463120.53</v>
      </c>
      <c r="H23" s="121">
        <f t="shared" si="4"/>
        <v>22.33765</v>
      </c>
      <c r="I23" s="121">
        <v>53452.21</v>
      </c>
      <c r="J23" s="121">
        <f t="shared" si="5"/>
        <v>21.7287</v>
      </c>
      <c r="K23" s="121">
        <v>47473.73</v>
      </c>
      <c r="L23" s="121">
        <f t="shared" si="6"/>
        <v>0</v>
      </c>
      <c r="M23" s="121">
        <v>0</v>
      </c>
      <c r="N23" s="122">
        <v>564046.47000000009</v>
      </c>
      <c r="O23" s="124">
        <v>186745</v>
      </c>
      <c r="P23" s="125">
        <v>198858268.16655099</v>
      </c>
      <c r="Q23" s="126">
        <v>8902380.8756315447</v>
      </c>
      <c r="R23" s="127">
        <v>0</v>
      </c>
      <c r="S23" s="128">
        <v>377301.47000000009</v>
      </c>
      <c r="T23" s="134">
        <v>302834.32999999996</v>
      </c>
      <c r="U23" s="150">
        <v>242267.46399999998</v>
      </c>
      <c r="V23" s="130">
        <v>619568.93000000005</v>
      </c>
      <c r="W23" s="131"/>
      <c r="X23" s="132">
        <v>806313.93</v>
      </c>
      <c r="Y23" s="25"/>
      <c r="Z23" s="26"/>
      <c r="AA23" s="26"/>
      <c r="AB23" s="26">
        <v>39</v>
      </c>
      <c r="AC23" s="24" t="s">
        <v>44</v>
      </c>
      <c r="AD23" s="24">
        <v>108.57</v>
      </c>
      <c r="AE23" s="27">
        <v>22.33765</v>
      </c>
      <c r="AF23" s="27">
        <v>21.7287</v>
      </c>
      <c r="AG23" s="27">
        <v>0</v>
      </c>
      <c r="AH23" s="27">
        <v>0</v>
      </c>
      <c r="AI23" s="27">
        <v>0</v>
      </c>
    </row>
    <row r="24" spans="1:35" s="27" customFormat="1" ht="16.5" x14ac:dyDescent="0.25">
      <c r="A24" s="23">
        <v>41</v>
      </c>
      <c r="B24" s="24" t="s">
        <v>45</v>
      </c>
      <c r="C24" s="24" t="b">
        <f t="shared" si="2"/>
        <v>1</v>
      </c>
      <c r="D24" s="118">
        <v>41</v>
      </c>
      <c r="E24" s="133" t="s">
        <v>45</v>
      </c>
      <c r="F24" s="119">
        <f t="shared" si="3"/>
        <v>3801.4</v>
      </c>
      <c r="G24" s="121">
        <v>16215403.9</v>
      </c>
      <c r="H24" s="121">
        <f t="shared" si="4"/>
        <v>255.7527</v>
      </c>
      <c r="I24" s="121">
        <v>611995.75</v>
      </c>
      <c r="J24" s="121">
        <f t="shared" si="5"/>
        <v>621.21590000000003</v>
      </c>
      <c r="K24" s="121">
        <v>1357257.35</v>
      </c>
      <c r="L24" s="121">
        <f t="shared" si="6"/>
        <v>83.212499999999991</v>
      </c>
      <c r="M24" s="121">
        <v>69259.429999999993</v>
      </c>
      <c r="N24" s="122">
        <v>18257115.66</v>
      </c>
      <c r="O24" s="124">
        <v>7124501</v>
      </c>
      <c r="P24" s="125">
        <v>6463015704.3329897</v>
      </c>
      <c r="Q24" s="126">
        <v>25270566.857487682</v>
      </c>
      <c r="R24" s="127">
        <v>0</v>
      </c>
      <c r="S24" s="128">
        <v>11132614.66</v>
      </c>
      <c r="T24" s="134">
        <v>0</v>
      </c>
      <c r="U24" s="150">
        <v>0</v>
      </c>
      <c r="V24" s="130">
        <v>11132614.66</v>
      </c>
      <c r="W24" s="131"/>
      <c r="X24" s="132">
        <v>18257115.66</v>
      </c>
      <c r="Y24" s="25"/>
      <c r="Z24" s="26"/>
      <c r="AA24" s="26"/>
      <c r="AB24" s="26">
        <v>41</v>
      </c>
      <c r="AC24" s="24" t="s">
        <v>45</v>
      </c>
      <c r="AD24" s="24">
        <v>3801.4</v>
      </c>
      <c r="AE24" s="27">
        <v>255.7527</v>
      </c>
      <c r="AF24" s="27">
        <v>621.21590000000003</v>
      </c>
      <c r="AG24" s="27">
        <v>83.212499999999991</v>
      </c>
      <c r="AH24" s="27">
        <v>0.74999999999999989</v>
      </c>
      <c r="AI24" s="27">
        <v>3199.2299999999996</v>
      </c>
    </row>
    <row r="25" spans="1:35" s="27" customFormat="1" ht="16.5" x14ac:dyDescent="0.25">
      <c r="A25" s="23">
        <v>43</v>
      </c>
      <c r="B25" s="24" t="s">
        <v>46</v>
      </c>
      <c r="C25" s="24" t="b">
        <f t="shared" si="2"/>
        <v>1</v>
      </c>
      <c r="D25" s="118">
        <v>43</v>
      </c>
      <c r="E25" s="133" t="s">
        <v>46</v>
      </c>
      <c r="F25" s="119">
        <f t="shared" si="3"/>
        <v>859.24</v>
      </c>
      <c r="G25" s="121">
        <v>3665208.51</v>
      </c>
      <c r="H25" s="121">
        <f t="shared" si="4"/>
        <v>297.54224999999997</v>
      </c>
      <c r="I25" s="121">
        <v>711994.8</v>
      </c>
      <c r="J25" s="121">
        <f t="shared" si="5"/>
        <v>196.03210000000001</v>
      </c>
      <c r="K25" s="121">
        <v>428298.77</v>
      </c>
      <c r="L25" s="121">
        <f t="shared" si="6"/>
        <v>3.0994000000000002</v>
      </c>
      <c r="M25" s="121">
        <v>2579.69</v>
      </c>
      <c r="N25" s="122">
        <v>4812560.6920000007</v>
      </c>
      <c r="O25" s="124">
        <v>1629571</v>
      </c>
      <c r="P25" s="125">
        <v>1481274504.3841801</v>
      </c>
      <c r="Q25" s="126">
        <v>4978366.9525392791</v>
      </c>
      <c r="R25" s="127">
        <v>1241668.6299999999</v>
      </c>
      <c r="S25" s="128">
        <v>4424658.3220000006</v>
      </c>
      <c r="T25" s="134">
        <v>0</v>
      </c>
      <c r="U25" s="150">
        <v>0</v>
      </c>
      <c r="V25" s="130">
        <v>4424658.32</v>
      </c>
      <c r="W25" s="131"/>
      <c r="X25" s="132">
        <v>6054229.3200000003</v>
      </c>
      <c r="Y25" s="25"/>
      <c r="Z25" s="26"/>
      <c r="AA25" s="26"/>
      <c r="AB25" s="26">
        <v>43</v>
      </c>
      <c r="AC25" s="24" t="s">
        <v>46</v>
      </c>
      <c r="AD25" s="24">
        <v>859.24</v>
      </c>
      <c r="AE25" s="27">
        <v>297.54224999999997</v>
      </c>
      <c r="AF25" s="27">
        <v>196.03210000000001</v>
      </c>
      <c r="AG25" s="27">
        <v>3.0994000000000002</v>
      </c>
      <c r="AH25" s="27">
        <v>1.05</v>
      </c>
      <c r="AI25" s="27">
        <v>4478.9220000000005</v>
      </c>
    </row>
    <row r="26" spans="1:35" s="27" customFormat="1" ht="16.5" x14ac:dyDescent="0.25">
      <c r="A26" s="23">
        <v>45</v>
      </c>
      <c r="B26" s="24" t="s">
        <v>47</v>
      </c>
      <c r="C26" s="24" t="b">
        <f t="shared" si="2"/>
        <v>1</v>
      </c>
      <c r="D26" s="118">
        <v>45</v>
      </c>
      <c r="E26" s="133" t="s">
        <v>47</v>
      </c>
      <c r="F26" s="119">
        <f t="shared" si="3"/>
        <v>187.17</v>
      </c>
      <c r="G26" s="121">
        <v>798399.84</v>
      </c>
      <c r="H26" s="121">
        <f t="shared" si="4"/>
        <v>65</v>
      </c>
      <c r="I26" s="121">
        <v>155539.79999999999</v>
      </c>
      <c r="J26" s="121">
        <f t="shared" si="5"/>
        <v>60.494699999999995</v>
      </c>
      <c r="K26" s="121">
        <v>132171.24</v>
      </c>
      <c r="L26" s="121">
        <f t="shared" si="6"/>
        <v>0</v>
      </c>
      <c r="M26" s="121">
        <v>0</v>
      </c>
      <c r="N26" s="122">
        <v>1086110.8799999999</v>
      </c>
      <c r="O26" s="124">
        <v>254516</v>
      </c>
      <c r="P26" s="125">
        <v>233688487.016534</v>
      </c>
      <c r="Q26" s="126">
        <v>3595207.4925620616</v>
      </c>
      <c r="R26" s="127">
        <v>469941.28</v>
      </c>
      <c r="S26" s="128">
        <v>1301536.1599999999</v>
      </c>
      <c r="T26" s="134">
        <v>66287.806000000332</v>
      </c>
      <c r="U26" s="150">
        <v>53030.24480000027</v>
      </c>
      <c r="V26" s="130">
        <v>1354566.4</v>
      </c>
      <c r="W26" s="131"/>
      <c r="X26" s="132">
        <v>1609082.4</v>
      </c>
      <c r="Y26" s="25"/>
      <c r="Z26" s="26"/>
      <c r="AA26" s="26"/>
      <c r="AB26" s="26">
        <v>45</v>
      </c>
      <c r="AC26" s="24" t="s">
        <v>47</v>
      </c>
      <c r="AD26" s="24">
        <v>187.17</v>
      </c>
      <c r="AE26" s="27">
        <v>65</v>
      </c>
      <c r="AF26" s="27">
        <v>60.494699999999995</v>
      </c>
      <c r="AG26" s="27">
        <v>0</v>
      </c>
      <c r="AH26" s="27">
        <v>0</v>
      </c>
      <c r="AI26" s="27">
        <v>0</v>
      </c>
    </row>
    <row r="27" spans="1:35" s="27" customFormat="1" ht="16.5" x14ac:dyDescent="0.25">
      <c r="A27" s="23">
        <v>47</v>
      </c>
      <c r="B27" s="24" t="s">
        <v>48</v>
      </c>
      <c r="C27" s="24" t="b">
        <f t="shared" si="2"/>
        <v>1</v>
      </c>
      <c r="D27" s="118">
        <v>47</v>
      </c>
      <c r="E27" s="133" t="s">
        <v>48</v>
      </c>
      <c r="F27" s="119">
        <f t="shared" si="3"/>
        <v>21</v>
      </c>
      <c r="G27" s="121">
        <v>89578.44</v>
      </c>
      <c r="H27" s="121">
        <f t="shared" si="4"/>
        <v>8.5</v>
      </c>
      <c r="I27" s="121">
        <v>20339.82</v>
      </c>
      <c r="J27" s="121">
        <f t="shared" si="5"/>
        <v>9</v>
      </c>
      <c r="K27" s="121">
        <v>19663.560000000001</v>
      </c>
      <c r="L27" s="121">
        <f t="shared" si="6"/>
        <v>0</v>
      </c>
      <c r="M27" s="121">
        <v>0</v>
      </c>
      <c r="N27" s="122">
        <v>129581.82</v>
      </c>
      <c r="O27" s="124">
        <v>57042</v>
      </c>
      <c r="P27" s="125">
        <v>52723650.641148299</v>
      </c>
      <c r="Q27" s="126">
        <v>6202782.4283703882</v>
      </c>
      <c r="R27" s="127">
        <v>12470.56</v>
      </c>
      <c r="S27" s="128">
        <v>85010.38</v>
      </c>
      <c r="T27" s="134">
        <v>16753.783599999995</v>
      </c>
      <c r="U27" s="150">
        <v>13403.026879999998</v>
      </c>
      <c r="V27" s="130">
        <v>98413.41</v>
      </c>
      <c r="W27" s="131"/>
      <c r="X27" s="132">
        <v>155455.41</v>
      </c>
      <c r="Y27" s="25"/>
      <c r="Z27" s="26"/>
      <c r="AA27" s="26"/>
      <c r="AB27" s="26">
        <v>47</v>
      </c>
      <c r="AC27" s="24" t="s">
        <v>48</v>
      </c>
      <c r="AD27" s="24">
        <v>21</v>
      </c>
      <c r="AE27" s="27">
        <v>8.5</v>
      </c>
      <c r="AF27" s="27">
        <v>9</v>
      </c>
      <c r="AG27" s="27">
        <v>0</v>
      </c>
      <c r="AH27" s="27">
        <v>0</v>
      </c>
      <c r="AI27" s="27">
        <v>0</v>
      </c>
    </row>
    <row r="28" spans="1:35" s="27" customFormat="1" ht="16.5" x14ac:dyDescent="0.25">
      <c r="A28" s="23">
        <v>51</v>
      </c>
      <c r="B28" s="24" t="s">
        <v>49</v>
      </c>
      <c r="C28" s="24" t="b">
        <f t="shared" si="2"/>
        <v>1</v>
      </c>
      <c r="D28" s="118">
        <v>51</v>
      </c>
      <c r="E28" s="133" t="s">
        <v>49</v>
      </c>
      <c r="F28" s="119">
        <f t="shared" si="3"/>
        <v>907.37</v>
      </c>
      <c r="G28" s="121">
        <v>3870513.77</v>
      </c>
      <c r="H28" s="121">
        <f t="shared" si="4"/>
        <v>514.15319999999997</v>
      </c>
      <c r="I28" s="121">
        <v>1230327.48</v>
      </c>
      <c r="J28" s="121">
        <f t="shared" si="5"/>
        <v>199.13090000000003</v>
      </c>
      <c r="K28" s="121">
        <v>435069.16</v>
      </c>
      <c r="L28" s="121">
        <f t="shared" si="6"/>
        <v>2.1073</v>
      </c>
      <c r="M28" s="121">
        <v>1753.95</v>
      </c>
      <c r="N28" s="122">
        <v>5541823.3590000002</v>
      </c>
      <c r="O28" s="124">
        <v>665317</v>
      </c>
      <c r="P28" s="125">
        <v>905574722.83725297</v>
      </c>
      <c r="Q28" s="126">
        <v>1761293.5654922561</v>
      </c>
      <c r="R28" s="127">
        <v>5801095.7599999998</v>
      </c>
      <c r="S28" s="128">
        <v>10677602.118999999</v>
      </c>
      <c r="T28" s="134">
        <v>1454959.4160000011</v>
      </c>
      <c r="U28" s="150">
        <v>1163967.5328000009</v>
      </c>
      <c r="V28" s="130">
        <v>11841569.65</v>
      </c>
      <c r="W28" s="131"/>
      <c r="X28" s="132">
        <v>12506886.65</v>
      </c>
      <c r="Y28" s="25"/>
      <c r="Z28" s="26"/>
      <c r="AA28" s="26"/>
      <c r="AB28" s="26">
        <v>51</v>
      </c>
      <c r="AC28" s="24" t="s">
        <v>49</v>
      </c>
      <c r="AD28" s="24">
        <v>907.37</v>
      </c>
      <c r="AE28" s="27">
        <v>514.15319999999997</v>
      </c>
      <c r="AF28" s="27">
        <v>199.13090000000003</v>
      </c>
      <c r="AG28" s="27">
        <v>2.1073</v>
      </c>
      <c r="AH28" s="27">
        <v>0.97499999999999998</v>
      </c>
      <c r="AI28" s="27">
        <v>4158.9989999999998</v>
      </c>
    </row>
    <row r="29" spans="1:35" s="27" customFormat="1" ht="16.5" x14ac:dyDescent="0.25">
      <c r="A29" s="23">
        <v>53</v>
      </c>
      <c r="B29" s="24" t="s">
        <v>50</v>
      </c>
      <c r="C29" s="24" t="b">
        <f t="shared" si="2"/>
        <v>1</v>
      </c>
      <c r="D29" s="118">
        <v>53</v>
      </c>
      <c r="E29" s="133" t="s">
        <v>50</v>
      </c>
      <c r="F29" s="119">
        <f t="shared" si="3"/>
        <v>245</v>
      </c>
      <c r="G29" s="121">
        <v>1045081.8</v>
      </c>
      <c r="H29" s="121">
        <f t="shared" si="4"/>
        <v>83.96705</v>
      </c>
      <c r="I29" s="121">
        <v>200926.43</v>
      </c>
      <c r="J29" s="121">
        <f t="shared" si="5"/>
        <v>45.299199999999999</v>
      </c>
      <c r="K29" s="121">
        <v>98971.5</v>
      </c>
      <c r="L29" s="121">
        <f t="shared" si="6"/>
        <v>0</v>
      </c>
      <c r="M29" s="121">
        <v>0</v>
      </c>
      <c r="N29" s="122">
        <v>1344979.73</v>
      </c>
      <c r="O29" s="124">
        <v>637643</v>
      </c>
      <c r="P29" s="125">
        <v>586742802.46275401</v>
      </c>
      <c r="Q29" s="126">
        <v>6987774.4003481604</v>
      </c>
      <c r="R29" s="127">
        <v>0</v>
      </c>
      <c r="S29" s="128">
        <v>707336.73</v>
      </c>
      <c r="T29" s="134">
        <v>473633.25200000033</v>
      </c>
      <c r="U29" s="150">
        <v>378906.60160000029</v>
      </c>
      <c r="V29" s="130">
        <v>1086243.33</v>
      </c>
      <c r="W29" s="131"/>
      <c r="X29" s="132">
        <v>1723886.33</v>
      </c>
      <c r="Y29" s="25"/>
      <c r="Z29" s="26"/>
      <c r="AA29" s="26"/>
      <c r="AB29" s="26">
        <v>53</v>
      </c>
      <c r="AC29" s="24" t="s">
        <v>50</v>
      </c>
      <c r="AD29" s="24">
        <v>245</v>
      </c>
      <c r="AE29" s="27">
        <v>83.96705</v>
      </c>
      <c r="AF29" s="27">
        <v>45.299199999999999</v>
      </c>
      <c r="AG29" s="27">
        <v>0</v>
      </c>
      <c r="AH29" s="27">
        <v>0</v>
      </c>
      <c r="AI29" s="27">
        <v>0</v>
      </c>
    </row>
    <row r="30" spans="1:35" s="27" customFormat="1" ht="16.5" x14ac:dyDescent="0.25">
      <c r="A30" s="23">
        <v>55</v>
      </c>
      <c r="B30" s="24" t="s">
        <v>51</v>
      </c>
      <c r="C30" s="24" t="b">
        <f t="shared" si="2"/>
        <v>1</v>
      </c>
      <c r="D30" s="118">
        <v>55</v>
      </c>
      <c r="E30" s="133" t="s">
        <v>51</v>
      </c>
      <c r="F30" s="119">
        <f t="shared" si="3"/>
        <v>463.02</v>
      </c>
      <c r="G30" s="121">
        <v>1975076.63</v>
      </c>
      <c r="H30" s="121">
        <f t="shared" si="4"/>
        <v>148.82905</v>
      </c>
      <c r="I30" s="121">
        <v>356136.01</v>
      </c>
      <c r="J30" s="121">
        <f t="shared" si="5"/>
        <v>108.6554</v>
      </c>
      <c r="K30" s="121">
        <v>237394.66</v>
      </c>
      <c r="L30" s="121">
        <f t="shared" si="6"/>
        <v>3.8361999999999998</v>
      </c>
      <c r="M30" s="121">
        <v>3192.95</v>
      </c>
      <c r="N30" s="122">
        <v>2571800.25</v>
      </c>
      <c r="O30" s="124">
        <v>561210</v>
      </c>
      <c r="P30" s="125">
        <v>524572656.42021799</v>
      </c>
      <c r="Q30" s="126">
        <v>3524665.7586016841</v>
      </c>
      <c r="R30" s="127">
        <v>1099216.1000000001</v>
      </c>
      <c r="S30" s="128">
        <v>3109806.35</v>
      </c>
      <c r="T30" s="134">
        <v>199447.04480000027</v>
      </c>
      <c r="U30" s="150">
        <v>159557.63584000024</v>
      </c>
      <c r="V30" s="130">
        <v>3269363.99</v>
      </c>
      <c r="W30" s="131"/>
      <c r="X30" s="132">
        <v>3830573.99</v>
      </c>
      <c r="Y30" s="25"/>
      <c r="Z30" s="26"/>
      <c r="AA30" s="26"/>
      <c r="AB30" s="26">
        <v>55</v>
      </c>
      <c r="AC30" s="24" t="s">
        <v>51</v>
      </c>
      <c r="AD30" s="24">
        <v>463.02</v>
      </c>
      <c r="AE30" s="27">
        <v>148.82905</v>
      </c>
      <c r="AF30" s="27">
        <v>108.6554</v>
      </c>
      <c r="AG30" s="27">
        <v>3.8361999999999998</v>
      </c>
      <c r="AH30" s="27">
        <v>0</v>
      </c>
      <c r="AI30" s="27">
        <v>0</v>
      </c>
    </row>
    <row r="31" spans="1:35" s="27" customFormat="1" ht="16.5" x14ac:dyDescent="0.25">
      <c r="A31" s="23">
        <v>57</v>
      </c>
      <c r="B31" s="24" t="s">
        <v>52</v>
      </c>
      <c r="C31" s="24" t="b">
        <f t="shared" si="2"/>
        <v>1</v>
      </c>
      <c r="D31" s="118">
        <v>57</v>
      </c>
      <c r="E31" s="133" t="s">
        <v>52</v>
      </c>
      <c r="F31" s="119">
        <f t="shared" si="3"/>
        <v>1425</v>
      </c>
      <c r="G31" s="121">
        <v>6078537</v>
      </c>
      <c r="H31" s="121">
        <f t="shared" si="4"/>
        <v>78.558099999999996</v>
      </c>
      <c r="I31" s="121">
        <v>187983.25</v>
      </c>
      <c r="J31" s="121">
        <f t="shared" si="5"/>
        <v>224.80520000000001</v>
      </c>
      <c r="K31" s="121">
        <v>491163.39</v>
      </c>
      <c r="L31" s="121">
        <f t="shared" si="6"/>
        <v>11.118</v>
      </c>
      <c r="M31" s="121">
        <v>9253.73</v>
      </c>
      <c r="N31" s="122">
        <v>6767002.2077280004</v>
      </c>
      <c r="O31" s="124">
        <v>2194127</v>
      </c>
      <c r="P31" s="125">
        <v>2126555629.5694399</v>
      </c>
      <c r="Q31" s="126">
        <v>27069845.497401796</v>
      </c>
      <c r="R31" s="127">
        <v>0</v>
      </c>
      <c r="S31" s="128">
        <v>4572875.2077280004</v>
      </c>
      <c r="T31" s="134">
        <v>152476.06599999964</v>
      </c>
      <c r="U31" s="150">
        <v>121980.85279999972</v>
      </c>
      <c r="V31" s="130">
        <v>4694856.0599999996</v>
      </c>
      <c r="W31" s="131"/>
      <c r="X31" s="132">
        <v>6888983.0599999996</v>
      </c>
      <c r="Y31" s="25"/>
      <c r="Z31" s="26"/>
      <c r="AA31" s="26"/>
      <c r="AB31" s="26">
        <v>57</v>
      </c>
      <c r="AC31" s="24" t="s">
        <v>52</v>
      </c>
      <c r="AD31" s="24">
        <v>1425</v>
      </c>
      <c r="AE31" s="27">
        <v>78.558099999999996</v>
      </c>
      <c r="AF31" s="27">
        <v>224.80520000000001</v>
      </c>
      <c r="AG31" s="27">
        <v>11.118</v>
      </c>
      <c r="AH31" s="27">
        <v>1.52E-2</v>
      </c>
      <c r="AI31" s="27">
        <v>64.837727999999998</v>
      </c>
    </row>
    <row r="32" spans="1:35" s="27" customFormat="1" ht="16.5" x14ac:dyDescent="0.25">
      <c r="A32" s="23">
        <v>59</v>
      </c>
      <c r="B32" s="24" t="s">
        <v>53</v>
      </c>
      <c r="C32" s="24" t="b">
        <f t="shared" si="2"/>
        <v>1</v>
      </c>
      <c r="D32" s="118">
        <v>59</v>
      </c>
      <c r="E32" s="133" t="s">
        <v>53</v>
      </c>
      <c r="F32" s="119">
        <f t="shared" si="3"/>
        <v>200.66</v>
      </c>
      <c r="G32" s="121">
        <v>855943.32</v>
      </c>
      <c r="H32" s="121">
        <f t="shared" si="4"/>
        <v>41</v>
      </c>
      <c r="I32" s="121">
        <v>98109.72</v>
      </c>
      <c r="J32" s="121">
        <f t="shared" si="5"/>
        <v>40.979700000000001</v>
      </c>
      <c r="K32" s="121">
        <v>89534.09</v>
      </c>
      <c r="L32" s="121">
        <f t="shared" si="6"/>
        <v>0</v>
      </c>
      <c r="M32" s="121">
        <v>0</v>
      </c>
      <c r="N32" s="122">
        <v>1043587.1299999999</v>
      </c>
      <c r="O32" s="124">
        <v>376902</v>
      </c>
      <c r="P32" s="125">
        <v>341392992.68263203</v>
      </c>
      <c r="Q32" s="126">
        <v>8326658.358112976</v>
      </c>
      <c r="R32" s="127">
        <v>0</v>
      </c>
      <c r="S32" s="128">
        <v>666685.12999999989</v>
      </c>
      <c r="T32" s="134">
        <v>205177.25200000009</v>
      </c>
      <c r="U32" s="150">
        <v>164141.80160000009</v>
      </c>
      <c r="V32" s="130">
        <v>830826.93</v>
      </c>
      <c r="W32" s="131"/>
      <c r="X32" s="132">
        <v>1207728.9300000002</v>
      </c>
      <c r="Y32" s="25"/>
      <c r="Z32" s="26"/>
      <c r="AA32" s="26"/>
      <c r="AB32" s="26">
        <v>59</v>
      </c>
      <c r="AC32" s="24" t="s">
        <v>53</v>
      </c>
      <c r="AD32" s="24">
        <v>200.66</v>
      </c>
      <c r="AE32" s="27">
        <v>41</v>
      </c>
      <c r="AF32" s="27">
        <v>40.979700000000001</v>
      </c>
      <c r="AG32" s="27">
        <v>0</v>
      </c>
      <c r="AH32" s="27">
        <v>0</v>
      </c>
      <c r="AI32" s="27">
        <v>0</v>
      </c>
    </row>
    <row r="33" spans="1:35" s="27" customFormat="1" ht="16.5" x14ac:dyDescent="0.25">
      <c r="A33" s="23">
        <v>63</v>
      </c>
      <c r="B33" s="24" t="s">
        <v>54</v>
      </c>
      <c r="C33" s="24" t="b">
        <f t="shared" si="2"/>
        <v>1</v>
      </c>
      <c r="D33" s="118">
        <v>63</v>
      </c>
      <c r="E33" s="133" t="s">
        <v>54</v>
      </c>
      <c r="F33" s="119">
        <f t="shared" si="3"/>
        <v>620.61</v>
      </c>
      <c r="G33" s="121">
        <v>2647298.84</v>
      </c>
      <c r="H33" s="121">
        <f t="shared" si="4"/>
        <v>47</v>
      </c>
      <c r="I33" s="121">
        <v>112467.24</v>
      </c>
      <c r="J33" s="121">
        <f t="shared" si="5"/>
        <v>124.91549999999999</v>
      </c>
      <c r="K33" s="121">
        <v>272920.38</v>
      </c>
      <c r="L33" s="121">
        <f t="shared" si="6"/>
        <v>3</v>
      </c>
      <c r="M33" s="121">
        <v>2496.96</v>
      </c>
      <c r="N33" s="122">
        <v>3035183.42</v>
      </c>
      <c r="O33" s="124">
        <v>1220803</v>
      </c>
      <c r="P33" s="125">
        <v>1126701188.47774</v>
      </c>
      <c r="Q33" s="126">
        <v>23972365.71229234</v>
      </c>
      <c r="R33" s="127">
        <v>0</v>
      </c>
      <c r="S33" s="128">
        <v>1814380.42</v>
      </c>
      <c r="T33" s="134">
        <v>0</v>
      </c>
      <c r="U33" s="150">
        <v>0</v>
      </c>
      <c r="V33" s="130">
        <v>1814380.42</v>
      </c>
      <c r="W33" s="131"/>
      <c r="X33" s="132">
        <v>3035183.42</v>
      </c>
      <c r="Y33" s="25"/>
      <c r="Z33" s="26"/>
      <c r="AA33" s="26"/>
      <c r="AB33" s="26">
        <v>63</v>
      </c>
      <c r="AC33" s="24" t="s">
        <v>54</v>
      </c>
      <c r="AD33" s="24">
        <v>620.61</v>
      </c>
      <c r="AE33" s="27">
        <v>47</v>
      </c>
      <c r="AF33" s="27">
        <v>124.91549999999999</v>
      </c>
      <c r="AG33" s="27">
        <v>3</v>
      </c>
      <c r="AH33" s="27">
        <v>0</v>
      </c>
      <c r="AI33" s="27">
        <v>0</v>
      </c>
    </row>
    <row r="34" spans="1:35" s="27" customFormat="1" ht="16.5" x14ac:dyDescent="0.25">
      <c r="A34" s="23">
        <v>65</v>
      </c>
      <c r="B34" s="24" t="s">
        <v>55</v>
      </c>
      <c r="C34" s="24" t="b">
        <f t="shared" si="2"/>
        <v>1</v>
      </c>
      <c r="D34" s="118">
        <v>65</v>
      </c>
      <c r="E34" s="133" t="s">
        <v>55</v>
      </c>
      <c r="F34" s="119">
        <f t="shared" si="3"/>
        <v>78.91</v>
      </c>
      <c r="G34" s="121">
        <v>336601.65</v>
      </c>
      <c r="H34" s="121">
        <f t="shared" si="4"/>
        <v>21</v>
      </c>
      <c r="I34" s="121">
        <v>50251.32</v>
      </c>
      <c r="J34" s="121">
        <f t="shared" si="5"/>
        <v>11.410200000000001</v>
      </c>
      <c r="K34" s="121">
        <v>24929.46</v>
      </c>
      <c r="L34" s="121">
        <f t="shared" si="6"/>
        <v>2</v>
      </c>
      <c r="M34" s="121">
        <v>1664.64</v>
      </c>
      <c r="N34" s="122">
        <v>413447.07000000007</v>
      </c>
      <c r="O34" s="124">
        <v>913415</v>
      </c>
      <c r="P34" s="125">
        <v>827947257.65869904</v>
      </c>
      <c r="Q34" s="126">
        <v>39426059.888509475</v>
      </c>
      <c r="R34" s="127">
        <v>0</v>
      </c>
      <c r="S34" s="128">
        <v>0</v>
      </c>
      <c r="T34" s="134">
        <v>0</v>
      </c>
      <c r="U34" s="150" t="s">
        <v>310</v>
      </c>
      <c r="V34" s="130">
        <v>0</v>
      </c>
      <c r="W34" s="131"/>
      <c r="X34" s="132">
        <v>913415</v>
      </c>
      <c r="Y34" s="25"/>
      <c r="Z34" s="26"/>
      <c r="AA34" s="26"/>
      <c r="AB34" s="26">
        <v>65</v>
      </c>
      <c r="AC34" s="24" t="s">
        <v>55</v>
      </c>
      <c r="AD34" s="24">
        <v>78.91</v>
      </c>
      <c r="AE34" s="27">
        <v>21</v>
      </c>
      <c r="AF34" s="27">
        <v>11.410200000000001</v>
      </c>
      <c r="AG34" s="27">
        <v>2</v>
      </c>
      <c r="AH34" s="27">
        <v>0</v>
      </c>
      <c r="AI34" s="27">
        <v>0</v>
      </c>
    </row>
    <row r="35" spans="1:35" s="27" customFormat="1" ht="16.5" x14ac:dyDescent="0.25">
      <c r="A35" s="23">
        <v>67</v>
      </c>
      <c r="B35" s="24" t="s">
        <v>56</v>
      </c>
      <c r="C35" s="24" t="b">
        <f t="shared" si="2"/>
        <v>1</v>
      </c>
      <c r="D35" s="118">
        <v>67</v>
      </c>
      <c r="E35" s="133" t="s">
        <v>56</v>
      </c>
      <c r="F35" s="119">
        <f t="shared" si="3"/>
        <v>344</v>
      </c>
      <c r="G35" s="121">
        <v>1467380.16</v>
      </c>
      <c r="H35" s="121">
        <f t="shared" si="4"/>
        <v>155.8639</v>
      </c>
      <c r="I35" s="121">
        <v>372969.84</v>
      </c>
      <c r="J35" s="121">
        <f t="shared" si="5"/>
        <v>53.714999999999996</v>
      </c>
      <c r="K35" s="121">
        <v>117358.68</v>
      </c>
      <c r="L35" s="121">
        <f t="shared" si="6"/>
        <v>2.3201999999999998</v>
      </c>
      <c r="M35" s="121">
        <v>1931.15</v>
      </c>
      <c r="N35" s="122">
        <v>1959639.8299999998</v>
      </c>
      <c r="O35" s="124">
        <v>1131503</v>
      </c>
      <c r="P35" s="125">
        <v>1039356257.81941</v>
      </c>
      <c r="Q35" s="126">
        <v>6668357.8289739313</v>
      </c>
      <c r="R35" s="127">
        <v>68300.12</v>
      </c>
      <c r="S35" s="128">
        <v>896436.94999999984</v>
      </c>
      <c r="T35" s="134">
        <v>0</v>
      </c>
      <c r="U35" s="150">
        <v>0</v>
      </c>
      <c r="V35" s="130">
        <v>896436.95</v>
      </c>
      <c r="W35" s="131"/>
      <c r="X35" s="132">
        <v>2027939.95</v>
      </c>
      <c r="Y35" s="25"/>
      <c r="Z35" s="26"/>
      <c r="AA35" s="26"/>
      <c r="AB35" s="26">
        <v>67</v>
      </c>
      <c r="AC35" s="24" t="s">
        <v>56</v>
      </c>
      <c r="AD35" s="24">
        <v>344</v>
      </c>
      <c r="AE35" s="27">
        <v>155.8639</v>
      </c>
      <c r="AF35" s="27">
        <v>53.714999999999996</v>
      </c>
      <c r="AG35" s="27">
        <v>2.3201999999999998</v>
      </c>
      <c r="AH35" s="27">
        <v>0</v>
      </c>
      <c r="AI35" s="27">
        <v>0</v>
      </c>
    </row>
    <row r="36" spans="1:35" s="27" customFormat="1" ht="16.5" x14ac:dyDescent="0.25">
      <c r="A36" s="23">
        <v>69</v>
      </c>
      <c r="B36" s="24" t="s">
        <v>57</v>
      </c>
      <c r="C36" s="24" t="b">
        <f t="shared" si="2"/>
        <v>1</v>
      </c>
      <c r="D36" s="118">
        <v>69</v>
      </c>
      <c r="E36" s="133" t="s">
        <v>57</v>
      </c>
      <c r="F36" s="119">
        <f t="shared" si="3"/>
        <v>81</v>
      </c>
      <c r="G36" s="121">
        <v>345516.84</v>
      </c>
      <c r="H36" s="121">
        <f t="shared" si="4"/>
        <v>15</v>
      </c>
      <c r="I36" s="121">
        <v>35893.800000000003</v>
      </c>
      <c r="J36" s="121">
        <f t="shared" si="5"/>
        <v>7</v>
      </c>
      <c r="K36" s="121">
        <v>15293.88</v>
      </c>
      <c r="L36" s="121">
        <f t="shared" si="6"/>
        <v>0</v>
      </c>
      <c r="M36" s="121">
        <v>0</v>
      </c>
      <c r="N36" s="122">
        <v>396704.52</v>
      </c>
      <c r="O36" s="124">
        <v>235384</v>
      </c>
      <c r="P36" s="125">
        <v>212324816.22246599</v>
      </c>
      <c r="Q36" s="126">
        <v>14154987.748164399</v>
      </c>
      <c r="R36" s="127">
        <v>0</v>
      </c>
      <c r="S36" s="128">
        <v>161320.52000000002</v>
      </c>
      <c r="T36" s="134">
        <v>73003.94120000003</v>
      </c>
      <c r="U36" s="150">
        <v>58403.152960000029</v>
      </c>
      <c r="V36" s="130">
        <v>219723.67</v>
      </c>
      <c r="W36" s="131"/>
      <c r="X36" s="132">
        <v>455107.67000000004</v>
      </c>
      <c r="Y36" s="25"/>
      <c r="Z36" s="26"/>
      <c r="AA36" s="26"/>
      <c r="AB36" s="26">
        <v>69</v>
      </c>
      <c r="AC36" s="24" t="s">
        <v>57</v>
      </c>
      <c r="AD36" s="24">
        <v>81</v>
      </c>
      <c r="AE36" s="27">
        <v>15</v>
      </c>
      <c r="AF36" s="27">
        <v>7</v>
      </c>
      <c r="AG36" s="27">
        <v>0</v>
      </c>
      <c r="AH36" s="27">
        <v>0</v>
      </c>
      <c r="AI36" s="27">
        <v>0</v>
      </c>
    </row>
    <row r="37" spans="1:35" s="27" customFormat="1" ht="16.5" x14ac:dyDescent="0.25">
      <c r="A37" s="23">
        <v>71</v>
      </c>
      <c r="B37" s="24" t="s">
        <v>58</v>
      </c>
      <c r="C37" s="24" t="b">
        <f t="shared" si="2"/>
        <v>1</v>
      </c>
      <c r="D37" s="118">
        <v>71</v>
      </c>
      <c r="E37" s="133" t="s">
        <v>58</v>
      </c>
      <c r="F37" s="119">
        <f t="shared" si="3"/>
        <v>1043.45</v>
      </c>
      <c r="G37" s="121">
        <v>4450982.0599999996</v>
      </c>
      <c r="H37" s="121">
        <f t="shared" si="4"/>
        <v>49.136049999999997</v>
      </c>
      <c r="I37" s="121">
        <v>117578.64</v>
      </c>
      <c r="J37" s="121">
        <f t="shared" si="5"/>
        <v>176.5968</v>
      </c>
      <c r="K37" s="121">
        <v>385835.75</v>
      </c>
      <c r="L37" s="121">
        <f t="shared" si="6"/>
        <v>11.842700000000001</v>
      </c>
      <c r="M37" s="121">
        <v>9856.92</v>
      </c>
      <c r="N37" s="122">
        <v>4966172.9079999989</v>
      </c>
      <c r="O37" s="124">
        <v>1293996</v>
      </c>
      <c r="P37" s="125">
        <v>1167560036.7732799</v>
      </c>
      <c r="Q37" s="126">
        <v>23761780.541441161</v>
      </c>
      <c r="R37" s="127">
        <v>0</v>
      </c>
      <c r="S37" s="128">
        <v>3672176.9079999989</v>
      </c>
      <c r="T37" s="134">
        <v>647384.35600000061</v>
      </c>
      <c r="U37" s="150">
        <v>517907.4848000005</v>
      </c>
      <c r="V37" s="130">
        <v>4190084.39</v>
      </c>
      <c r="W37" s="131"/>
      <c r="X37" s="132">
        <v>5484080.3900000006</v>
      </c>
      <c r="Y37" s="25"/>
      <c r="Z37" s="26"/>
      <c r="AA37" s="26"/>
      <c r="AB37" s="26">
        <v>71</v>
      </c>
      <c r="AC37" s="24" t="s">
        <v>58</v>
      </c>
      <c r="AD37" s="24">
        <v>1043.45</v>
      </c>
      <c r="AE37" s="27">
        <v>49.136049999999997</v>
      </c>
      <c r="AF37" s="27">
        <v>176.5968</v>
      </c>
      <c r="AG37" s="27">
        <v>11.842700000000001</v>
      </c>
      <c r="AH37" s="27">
        <v>0.44999999999999996</v>
      </c>
      <c r="AI37" s="27">
        <v>1919.538</v>
      </c>
    </row>
    <row r="38" spans="1:35" s="27" customFormat="1" ht="16.5" x14ac:dyDescent="0.25">
      <c r="A38" s="23">
        <v>73</v>
      </c>
      <c r="B38" s="24" t="s">
        <v>59</v>
      </c>
      <c r="C38" s="24" t="b">
        <f t="shared" si="2"/>
        <v>1</v>
      </c>
      <c r="D38" s="118">
        <v>73</v>
      </c>
      <c r="E38" s="133" t="s">
        <v>59</v>
      </c>
      <c r="F38" s="119">
        <f t="shared" si="3"/>
        <v>0</v>
      </c>
      <c r="G38" s="121">
        <v>0</v>
      </c>
      <c r="H38" s="121">
        <f t="shared" si="4"/>
        <v>0</v>
      </c>
      <c r="I38" s="121">
        <v>0</v>
      </c>
      <c r="J38" s="121">
        <f t="shared" si="5"/>
        <v>0</v>
      </c>
      <c r="K38" s="121">
        <v>0</v>
      </c>
      <c r="L38" s="121">
        <f t="shared" si="6"/>
        <v>0</v>
      </c>
      <c r="M38" s="121">
        <v>0</v>
      </c>
      <c r="N38" s="122">
        <v>0</v>
      </c>
      <c r="O38" s="124">
        <v>13127</v>
      </c>
      <c r="P38" s="125">
        <v>11999878.385051999</v>
      </c>
      <c r="Q38" s="126">
        <v>0</v>
      </c>
      <c r="R38" s="127">
        <v>0</v>
      </c>
      <c r="S38" s="128">
        <v>0</v>
      </c>
      <c r="T38" s="134">
        <v>0</v>
      </c>
      <c r="U38" s="150" t="s">
        <v>310</v>
      </c>
      <c r="V38" s="130">
        <v>0</v>
      </c>
      <c r="W38" s="131"/>
      <c r="X38" s="132">
        <v>13127</v>
      </c>
      <c r="Y38" s="25"/>
      <c r="Z38" s="26"/>
      <c r="AA38" s="26"/>
      <c r="AB38" s="26">
        <v>73</v>
      </c>
      <c r="AC38" s="24" t="s">
        <v>59</v>
      </c>
      <c r="AD38" s="24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</row>
    <row r="39" spans="1:35" s="27" customFormat="1" ht="16.5" x14ac:dyDescent="0.25">
      <c r="A39" s="23">
        <v>75</v>
      </c>
      <c r="B39" s="24" t="s">
        <v>60</v>
      </c>
      <c r="C39" s="24" t="b">
        <f t="shared" si="2"/>
        <v>1</v>
      </c>
      <c r="D39" s="118">
        <v>75</v>
      </c>
      <c r="E39" s="133" t="s">
        <v>60</v>
      </c>
      <c r="F39" s="119">
        <f t="shared" si="3"/>
        <v>394.99</v>
      </c>
      <c r="G39" s="121">
        <v>1684885.14</v>
      </c>
      <c r="H39" s="121">
        <f t="shared" si="4"/>
        <v>115.00450000000001</v>
      </c>
      <c r="I39" s="121">
        <v>275196.57</v>
      </c>
      <c r="J39" s="121">
        <f t="shared" si="5"/>
        <v>79.161000000000001</v>
      </c>
      <c r="K39" s="121">
        <v>172954.12</v>
      </c>
      <c r="L39" s="121">
        <f t="shared" si="6"/>
        <v>3.9889000000000001</v>
      </c>
      <c r="M39" s="121">
        <v>3320.04</v>
      </c>
      <c r="N39" s="122">
        <v>2136355.87</v>
      </c>
      <c r="O39" s="124">
        <v>1120920</v>
      </c>
      <c r="P39" s="125">
        <v>1025030401.88572</v>
      </c>
      <c r="Q39" s="126">
        <v>8912959.0745207351</v>
      </c>
      <c r="R39" s="127">
        <v>0</v>
      </c>
      <c r="S39" s="128">
        <v>1015435.8700000001</v>
      </c>
      <c r="T39" s="134">
        <v>697149.12679999997</v>
      </c>
      <c r="U39" s="150">
        <v>557719.30143999995</v>
      </c>
      <c r="V39" s="130">
        <v>1573155.17</v>
      </c>
      <c r="W39" s="131"/>
      <c r="X39" s="132">
        <v>2694075.17</v>
      </c>
      <c r="Y39" s="25"/>
      <c r="Z39" s="26"/>
      <c r="AA39" s="26"/>
      <c r="AB39" s="26">
        <v>75</v>
      </c>
      <c r="AC39" s="24" t="s">
        <v>60</v>
      </c>
      <c r="AD39" s="24">
        <v>394.99</v>
      </c>
      <c r="AE39" s="27">
        <v>115.00450000000001</v>
      </c>
      <c r="AF39" s="27">
        <v>79.161000000000001</v>
      </c>
      <c r="AG39" s="27">
        <v>3.9889000000000001</v>
      </c>
      <c r="AH39" s="27">
        <v>0</v>
      </c>
      <c r="AI39" s="27">
        <v>0</v>
      </c>
    </row>
    <row r="40" spans="1:35" s="27" customFormat="1" ht="16.5" x14ac:dyDescent="0.25">
      <c r="A40" s="23">
        <v>77</v>
      </c>
      <c r="B40" s="24" t="s">
        <v>61</v>
      </c>
      <c r="C40" s="24" t="b">
        <f t="shared" si="2"/>
        <v>1</v>
      </c>
      <c r="D40" s="118">
        <v>77</v>
      </c>
      <c r="E40" s="133" t="s">
        <v>61</v>
      </c>
      <c r="F40" s="119">
        <f t="shared" si="3"/>
        <v>369.48</v>
      </c>
      <c r="G40" s="121">
        <v>1576068.67</v>
      </c>
      <c r="H40" s="121">
        <f t="shared" si="4"/>
        <v>103.8836</v>
      </c>
      <c r="I40" s="121">
        <v>248585.14</v>
      </c>
      <c r="J40" s="121">
        <f t="shared" si="5"/>
        <v>79.3947</v>
      </c>
      <c r="K40" s="121">
        <v>173464.72</v>
      </c>
      <c r="L40" s="121">
        <f t="shared" si="6"/>
        <v>0.46110000000000001</v>
      </c>
      <c r="M40" s="121">
        <v>383.78</v>
      </c>
      <c r="N40" s="122">
        <v>1998502.31</v>
      </c>
      <c r="O40" s="124">
        <v>691859</v>
      </c>
      <c r="P40" s="125">
        <v>626913660.48410499</v>
      </c>
      <c r="Q40" s="126">
        <v>6034770.2667611148</v>
      </c>
      <c r="R40" s="127">
        <v>190982.95</v>
      </c>
      <c r="S40" s="128">
        <v>1497626.26</v>
      </c>
      <c r="T40" s="134">
        <v>929912.93240000075</v>
      </c>
      <c r="U40" s="150">
        <v>743930.34592000069</v>
      </c>
      <c r="V40" s="130">
        <v>2241556.61</v>
      </c>
      <c r="W40" s="131"/>
      <c r="X40" s="132">
        <v>2933415.61</v>
      </c>
      <c r="Y40" s="25"/>
      <c r="Z40" s="26"/>
      <c r="AA40" s="26"/>
      <c r="AB40" s="26">
        <v>77</v>
      </c>
      <c r="AC40" s="24" t="s">
        <v>61</v>
      </c>
      <c r="AD40" s="24">
        <v>369.48</v>
      </c>
      <c r="AE40" s="27">
        <v>103.8836</v>
      </c>
      <c r="AF40" s="27">
        <v>79.3947</v>
      </c>
      <c r="AG40" s="27">
        <v>0.46110000000000001</v>
      </c>
      <c r="AH40" s="27">
        <v>0</v>
      </c>
      <c r="AI40" s="27">
        <v>0</v>
      </c>
    </row>
    <row r="41" spans="1:35" s="27" customFormat="1" ht="16.5" x14ac:dyDescent="0.25">
      <c r="A41" s="23">
        <v>79</v>
      </c>
      <c r="B41" s="24" t="s">
        <v>62</v>
      </c>
      <c r="C41" s="24" t="b">
        <f t="shared" si="2"/>
        <v>1</v>
      </c>
      <c r="D41" s="118">
        <v>79</v>
      </c>
      <c r="E41" s="133" t="s">
        <v>62</v>
      </c>
      <c r="F41" s="119">
        <f t="shared" si="3"/>
        <v>406.14</v>
      </c>
      <c r="G41" s="121">
        <v>1732447.03</v>
      </c>
      <c r="H41" s="121">
        <f t="shared" si="4"/>
        <v>56.713650000000001</v>
      </c>
      <c r="I41" s="121">
        <v>135711.23000000001</v>
      </c>
      <c r="J41" s="121">
        <f t="shared" si="5"/>
        <v>59.377099999999999</v>
      </c>
      <c r="K41" s="121">
        <v>129729.46</v>
      </c>
      <c r="L41" s="121">
        <f t="shared" si="6"/>
        <v>0</v>
      </c>
      <c r="M41" s="121">
        <v>0</v>
      </c>
      <c r="N41" s="122">
        <v>1997887.72</v>
      </c>
      <c r="O41" s="124">
        <v>932068</v>
      </c>
      <c r="P41" s="125">
        <v>851370637.84206104</v>
      </c>
      <c r="Q41" s="126">
        <v>15011741.227060171</v>
      </c>
      <c r="R41" s="127">
        <v>0</v>
      </c>
      <c r="S41" s="128">
        <v>1065819.72</v>
      </c>
      <c r="T41" s="134">
        <v>0</v>
      </c>
      <c r="U41" s="150">
        <v>0</v>
      </c>
      <c r="V41" s="130">
        <v>1065819.72</v>
      </c>
      <c r="W41" s="131"/>
      <c r="X41" s="132">
        <v>1997887.72</v>
      </c>
      <c r="Y41" s="25"/>
      <c r="Z41" s="26"/>
      <c r="AA41" s="26"/>
      <c r="AB41" s="26">
        <v>79</v>
      </c>
      <c r="AC41" s="24" t="s">
        <v>62</v>
      </c>
      <c r="AD41" s="24">
        <v>406.14</v>
      </c>
      <c r="AE41" s="27">
        <v>56.713650000000001</v>
      </c>
      <c r="AF41" s="27">
        <v>59.377099999999999</v>
      </c>
      <c r="AG41" s="27">
        <v>0</v>
      </c>
      <c r="AH41" s="27">
        <v>0</v>
      </c>
      <c r="AI41" s="27">
        <v>0</v>
      </c>
    </row>
    <row r="42" spans="1:35" s="27" customFormat="1" ht="16.5" x14ac:dyDescent="0.25">
      <c r="A42" s="23">
        <v>81</v>
      </c>
      <c r="B42" s="24" t="s">
        <v>63</v>
      </c>
      <c r="C42" s="24" t="b">
        <f t="shared" si="2"/>
        <v>1</v>
      </c>
      <c r="D42" s="118">
        <v>81</v>
      </c>
      <c r="E42" s="133" t="s">
        <v>63</v>
      </c>
      <c r="F42" s="119">
        <f t="shared" si="3"/>
        <v>227.07</v>
      </c>
      <c r="G42" s="121">
        <v>968598.87</v>
      </c>
      <c r="H42" s="121">
        <f t="shared" si="4"/>
        <v>41.272400000000005</v>
      </c>
      <c r="I42" s="121">
        <v>98761.55</v>
      </c>
      <c r="J42" s="121">
        <f t="shared" si="5"/>
        <v>41</v>
      </c>
      <c r="K42" s="121">
        <v>89578.44</v>
      </c>
      <c r="L42" s="121">
        <f t="shared" si="6"/>
        <v>3</v>
      </c>
      <c r="M42" s="121">
        <v>2496.96</v>
      </c>
      <c r="N42" s="122">
        <v>1159435.8199999998</v>
      </c>
      <c r="O42" s="124">
        <v>588288</v>
      </c>
      <c r="P42" s="125">
        <v>536005141.27623898</v>
      </c>
      <c r="Q42" s="126">
        <v>12987011.690045621</v>
      </c>
      <c r="R42" s="127">
        <v>0</v>
      </c>
      <c r="S42" s="128">
        <v>571147.81999999983</v>
      </c>
      <c r="T42" s="134">
        <v>0</v>
      </c>
      <c r="U42" s="150">
        <v>0</v>
      </c>
      <c r="V42" s="130">
        <v>571147.81999999995</v>
      </c>
      <c r="W42" s="131"/>
      <c r="X42" s="132">
        <v>1159435.8199999998</v>
      </c>
      <c r="Y42" s="25"/>
      <c r="Z42" s="26"/>
      <c r="AA42" s="26"/>
      <c r="AB42" s="26">
        <v>81</v>
      </c>
      <c r="AC42" s="24" t="s">
        <v>63</v>
      </c>
      <c r="AD42" s="24">
        <v>227.07</v>
      </c>
      <c r="AE42" s="27">
        <v>41.272400000000005</v>
      </c>
      <c r="AF42" s="27">
        <v>41</v>
      </c>
      <c r="AG42" s="27">
        <v>3</v>
      </c>
      <c r="AH42" s="27">
        <v>0</v>
      </c>
      <c r="AI42" s="27">
        <v>0</v>
      </c>
    </row>
    <row r="43" spans="1:35" s="27" customFormat="1" ht="16.5" x14ac:dyDescent="0.25">
      <c r="A43" s="23">
        <v>83</v>
      </c>
      <c r="B43" s="24" t="s">
        <v>64</v>
      </c>
      <c r="C43" s="24" t="b">
        <f t="shared" si="2"/>
        <v>1</v>
      </c>
      <c r="D43" s="118">
        <v>83</v>
      </c>
      <c r="E43" s="133" t="s">
        <v>64</v>
      </c>
      <c r="F43" s="119">
        <f t="shared" si="3"/>
        <v>54.32</v>
      </c>
      <c r="G43" s="121">
        <v>231709.56</v>
      </c>
      <c r="H43" s="121">
        <f t="shared" si="4"/>
        <v>14.586</v>
      </c>
      <c r="I43" s="121">
        <v>34903.129999999997</v>
      </c>
      <c r="J43" s="121">
        <f t="shared" si="5"/>
        <v>6.7508999999999997</v>
      </c>
      <c r="K43" s="121">
        <v>14749.64</v>
      </c>
      <c r="L43" s="121">
        <f t="shared" si="6"/>
        <v>2.7021999999999999</v>
      </c>
      <c r="M43" s="121">
        <v>2249.1</v>
      </c>
      <c r="N43" s="122">
        <v>283611.43</v>
      </c>
      <c r="O43" s="124">
        <v>802161</v>
      </c>
      <c r="P43" s="125">
        <v>723660683.73687398</v>
      </c>
      <c r="Q43" s="126">
        <v>49613374.724864528</v>
      </c>
      <c r="R43" s="127">
        <v>0</v>
      </c>
      <c r="S43" s="128">
        <v>0</v>
      </c>
      <c r="T43" s="134">
        <v>0</v>
      </c>
      <c r="U43" s="150" t="s">
        <v>310</v>
      </c>
      <c r="V43" s="130">
        <v>0</v>
      </c>
      <c r="W43" s="131"/>
      <c r="X43" s="132">
        <v>802161</v>
      </c>
      <c r="Y43" s="25"/>
      <c r="Z43" s="26"/>
      <c r="AA43" s="26"/>
      <c r="AB43" s="26">
        <v>83</v>
      </c>
      <c r="AC43" s="24" t="s">
        <v>64</v>
      </c>
      <c r="AD43" s="24">
        <v>54.32</v>
      </c>
      <c r="AE43" s="27">
        <v>14.586</v>
      </c>
      <c r="AF43" s="27">
        <v>6.7508999999999997</v>
      </c>
      <c r="AG43" s="27">
        <v>2.7021999999999999</v>
      </c>
      <c r="AH43" s="27">
        <v>0</v>
      </c>
      <c r="AI43" s="27">
        <v>0</v>
      </c>
    </row>
    <row r="44" spans="1:35" s="27" customFormat="1" ht="16.5" x14ac:dyDescent="0.25">
      <c r="A44" s="23">
        <v>87</v>
      </c>
      <c r="B44" s="24" t="s">
        <v>65</v>
      </c>
      <c r="C44" s="24" t="b">
        <f t="shared" si="2"/>
        <v>1</v>
      </c>
      <c r="D44" s="118">
        <v>87</v>
      </c>
      <c r="E44" s="133" t="s">
        <v>65</v>
      </c>
      <c r="F44" s="119">
        <f t="shared" si="3"/>
        <v>100.32</v>
      </c>
      <c r="G44" s="121">
        <v>427929</v>
      </c>
      <c r="H44" s="121">
        <f t="shared" si="4"/>
        <v>17</v>
      </c>
      <c r="I44" s="121">
        <v>40679.64</v>
      </c>
      <c r="J44" s="121">
        <f t="shared" si="5"/>
        <v>16.7273</v>
      </c>
      <c r="K44" s="121">
        <v>36546.47</v>
      </c>
      <c r="L44" s="121">
        <f t="shared" si="6"/>
        <v>0</v>
      </c>
      <c r="M44" s="121">
        <v>0</v>
      </c>
      <c r="N44" s="122">
        <v>509634.03200000001</v>
      </c>
      <c r="O44" s="124">
        <v>1071741</v>
      </c>
      <c r="P44" s="125">
        <v>963759490.30203998</v>
      </c>
      <c r="Q44" s="126">
        <v>56691734.723649412</v>
      </c>
      <c r="R44" s="127">
        <v>0</v>
      </c>
      <c r="S44" s="128">
        <v>0</v>
      </c>
      <c r="T44" s="134">
        <v>0</v>
      </c>
      <c r="U44" s="150" t="s">
        <v>310</v>
      </c>
      <c r="V44" s="130">
        <v>0</v>
      </c>
      <c r="W44" s="131"/>
      <c r="X44" s="132">
        <v>1071741</v>
      </c>
      <c r="Y44" s="25"/>
      <c r="Z44" s="26"/>
      <c r="AA44" s="26"/>
      <c r="AB44" s="26">
        <v>87</v>
      </c>
      <c r="AC44" s="24" t="s">
        <v>65</v>
      </c>
      <c r="AD44" s="24">
        <v>100.32</v>
      </c>
      <c r="AE44" s="27">
        <v>17</v>
      </c>
      <c r="AF44" s="27">
        <v>16.7273</v>
      </c>
      <c r="AG44" s="27">
        <v>0</v>
      </c>
      <c r="AH44" s="27">
        <v>1.05</v>
      </c>
      <c r="AI44" s="27">
        <v>4478.9220000000005</v>
      </c>
    </row>
    <row r="45" spans="1:35" s="27" customFormat="1" ht="16.5" x14ac:dyDescent="0.25">
      <c r="A45" s="23">
        <v>89</v>
      </c>
      <c r="B45" s="24" t="s">
        <v>66</v>
      </c>
      <c r="C45" s="24" t="b">
        <f t="shared" si="2"/>
        <v>1</v>
      </c>
      <c r="D45" s="118">
        <v>89</v>
      </c>
      <c r="E45" s="133" t="s">
        <v>66</v>
      </c>
      <c r="F45" s="119">
        <f t="shared" si="3"/>
        <v>594.79999999999995</v>
      </c>
      <c r="G45" s="121">
        <v>2537202.67</v>
      </c>
      <c r="H45" s="121">
        <f t="shared" si="4"/>
        <v>267.18745000000001</v>
      </c>
      <c r="I45" s="121">
        <v>639358.18999999994</v>
      </c>
      <c r="J45" s="121">
        <f t="shared" si="5"/>
        <v>159.15709999999999</v>
      </c>
      <c r="K45" s="121">
        <v>347732.8</v>
      </c>
      <c r="L45" s="121">
        <f t="shared" si="6"/>
        <v>5.1889000000000003</v>
      </c>
      <c r="M45" s="121">
        <v>4318.83</v>
      </c>
      <c r="N45" s="122">
        <v>3528612.4899999998</v>
      </c>
      <c r="O45" s="124">
        <v>578477</v>
      </c>
      <c r="P45" s="125">
        <v>548851099.774207</v>
      </c>
      <c r="Q45" s="126">
        <v>2054179.939118424</v>
      </c>
      <c r="R45" s="127">
        <v>2841681.94</v>
      </c>
      <c r="S45" s="128">
        <v>5791817.4299999997</v>
      </c>
      <c r="T45" s="134">
        <v>223693.78040000051</v>
      </c>
      <c r="U45" s="150">
        <v>178955.02432000043</v>
      </c>
      <c r="V45" s="130">
        <v>5970772.4500000002</v>
      </c>
      <c r="W45" s="131"/>
      <c r="X45" s="132">
        <v>6549249.4500000002</v>
      </c>
      <c r="Y45" s="25"/>
      <c r="Z45" s="26"/>
      <c r="AA45" s="26"/>
      <c r="AB45" s="26">
        <v>89</v>
      </c>
      <c r="AC45" s="24" t="s">
        <v>66</v>
      </c>
      <c r="AD45" s="24">
        <v>594.79999999999995</v>
      </c>
      <c r="AE45" s="27">
        <v>267.18745000000001</v>
      </c>
      <c r="AF45" s="27">
        <v>159.15709999999999</v>
      </c>
      <c r="AG45" s="27">
        <v>5.1889000000000003</v>
      </c>
      <c r="AH45" s="27">
        <v>0</v>
      </c>
      <c r="AI45" s="27">
        <v>0</v>
      </c>
    </row>
    <row r="46" spans="1:35" s="27" customFormat="1" ht="16.5" x14ac:dyDescent="0.25">
      <c r="A46" s="23">
        <v>91</v>
      </c>
      <c r="B46" s="24" t="s">
        <v>67</v>
      </c>
      <c r="C46" s="24" t="b">
        <f t="shared" si="2"/>
        <v>1</v>
      </c>
      <c r="D46" s="118">
        <v>91</v>
      </c>
      <c r="E46" s="133" t="s">
        <v>67</v>
      </c>
      <c r="F46" s="119">
        <f t="shared" si="3"/>
        <v>43</v>
      </c>
      <c r="G46" s="121">
        <v>183422.52</v>
      </c>
      <c r="H46" s="121">
        <f t="shared" si="4"/>
        <v>3.8967499999999999</v>
      </c>
      <c r="I46" s="121">
        <v>9324.61</v>
      </c>
      <c r="J46" s="121">
        <f t="shared" si="5"/>
        <v>10.45</v>
      </c>
      <c r="K46" s="121">
        <v>22831.58</v>
      </c>
      <c r="L46" s="121">
        <f t="shared" si="6"/>
        <v>0</v>
      </c>
      <c r="M46" s="121">
        <v>0</v>
      </c>
      <c r="N46" s="122">
        <v>215578.71000000002</v>
      </c>
      <c r="O46" s="124">
        <v>98299</v>
      </c>
      <c r="P46" s="125">
        <v>90255045.157341897</v>
      </c>
      <c r="Q46" s="126">
        <v>23161620.621631332</v>
      </c>
      <c r="R46" s="127">
        <v>0</v>
      </c>
      <c r="S46" s="128">
        <v>117279.71000000002</v>
      </c>
      <c r="T46" s="134">
        <v>0</v>
      </c>
      <c r="U46" s="150">
        <v>0</v>
      </c>
      <c r="V46" s="130">
        <v>117279.71</v>
      </c>
      <c r="W46" s="131"/>
      <c r="X46" s="132">
        <v>215578.71000000002</v>
      </c>
      <c r="Y46" s="25"/>
      <c r="Z46" s="26"/>
      <c r="AA46" s="26"/>
      <c r="AB46" s="26">
        <v>91</v>
      </c>
      <c r="AC46" s="24" t="s">
        <v>67</v>
      </c>
      <c r="AD46" s="24">
        <v>43</v>
      </c>
      <c r="AE46" s="27">
        <v>3.8967499999999999</v>
      </c>
      <c r="AF46" s="27">
        <v>10.45</v>
      </c>
      <c r="AG46" s="27">
        <v>0</v>
      </c>
      <c r="AH46" s="27">
        <v>0</v>
      </c>
      <c r="AI46" s="27">
        <v>0</v>
      </c>
    </row>
    <row r="47" spans="1:35" s="27" customFormat="1" ht="16.5" x14ac:dyDescent="0.25">
      <c r="A47" s="23">
        <v>93</v>
      </c>
      <c r="B47" s="24" t="s">
        <v>68</v>
      </c>
      <c r="C47" s="24" t="b">
        <f t="shared" si="2"/>
        <v>1</v>
      </c>
      <c r="D47" s="118">
        <v>93</v>
      </c>
      <c r="E47" s="133" t="s">
        <v>68</v>
      </c>
      <c r="F47" s="119">
        <f t="shared" si="3"/>
        <v>729</v>
      </c>
      <c r="G47" s="121">
        <v>3109651.56</v>
      </c>
      <c r="H47" s="121">
        <f t="shared" si="4"/>
        <v>45</v>
      </c>
      <c r="I47" s="121">
        <v>107681.4</v>
      </c>
      <c r="J47" s="121">
        <f t="shared" si="5"/>
        <v>135.13159999999999</v>
      </c>
      <c r="K47" s="121">
        <v>295240.92</v>
      </c>
      <c r="L47" s="121">
        <f t="shared" si="6"/>
        <v>11</v>
      </c>
      <c r="M47" s="121">
        <v>9155.52</v>
      </c>
      <c r="N47" s="122">
        <v>3521729.4</v>
      </c>
      <c r="O47" s="124">
        <v>1264821</v>
      </c>
      <c r="P47" s="125">
        <v>1192099639.3613701</v>
      </c>
      <c r="Q47" s="126">
        <v>26491103.096919335</v>
      </c>
      <c r="R47" s="127">
        <v>0</v>
      </c>
      <c r="S47" s="128">
        <v>2256908.4</v>
      </c>
      <c r="T47" s="134">
        <v>412268.25479999976</v>
      </c>
      <c r="U47" s="150">
        <v>329814.60383999982</v>
      </c>
      <c r="V47" s="130">
        <v>2586723</v>
      </c>
      <c r="W47" s="131"/>
      <c r="X47" s="132">
        <v>3851544</v>
      </c>
      <c r="Y47" s="25"/>
      <c r="Z47" s="26"/>
      <c r="AA47" s="26"/>
      <c r="AB47" s="26">
        <v>93</v>
      </c>
      <c r="AC47" s="24" t="s">
        <v>68</v>
      </c>
      <c r="AD47" s="24">
        <v>729</v>
      </c>
      <c r="AE47" s="27">
        <v>45</v>
      </c>
      <c r="AF47" s="27">
        <v>135.13159999999999</v>
      </c>
      <c r="AG47" s="27">
        <v>11</v>
      </c>
      <c r="AH47" s="27">
        <v>0</v>
      </c>
      <c r="AI47" s="27">
        <v>0</v>
      </c>
    </row>
    <row r="48" spans="1:35" s="27" customFormat="1" ht="16.5" x14ac:dyDescent="0.25">
      <c r="A48" s="23">
        <v>95</v>
      </c>
      <c r="B48" s="24" t="s">
        <v>69</v>
      </c>
      <c r="C48" s="24" t="b">
        <f t="shared" si="2"/>
        <v>1</v>
      </c>
      <c r="D48" s="118">
        <v>95</v>
      </c>
      <c r="E48" s="133" t="s">
        <v>69</v>
      </c>
      <c r="F48" s="119">
        <f t="shared" si="3"/>
        <v>378</v>
      </c>
      <c r="G48" s="121">
        <v>1612411.92</v>
      </c>
      <c r="H48" s="121">
        <f t="shared" si="4"/>
        <v>59.980850000000004</v>
      </c>
      <c r="I48" s="121">
        <v>143529.38</v>
      </c>
      <c r="J48" s="121">
        <f t="shared" si="5"/>
        <v>44.873800000000003</v>
      </c>
      <c r="K48" s="121">
        <v>98042.07</v>
      </c>
      <c r="L48" s="121">
        <f t="shared" si="6"/>
        <v>3.6960999999999999</v>
      </c>
      <c r="M48" s="121">
        <v>3076.34</v>
      </c>
      <c r="N48" s="122">
        <v>1857059.71</v>
      </c>
      <c r="O48" s="124">
        <v>965145</v>
      </c>
      <c r="P48" s="125">
        <v>873508496.11635995</v>
      </c>
      <c r="Q48" s="126">
        <v>14563122.998696415</v>
      </c>
      <c r="R48" s="127">
        <v>0</v>
      </c>
      <c r="S48" s="128">
        <v>891914.71</v>
      </c>
      <c r="T48" s="134">
        <v>563.35800000024028</v>
      </c>
      <c r="U48" s="150">
        <v>450.68640000019224</v>
      </c>
      <c r="V48" s="130">
        <v>892365.4</v>
      </c>
      <c r="W48" s="131"/>
      <c r="X48" s="132">
        <v>1857510.3999999999</v>
      </c>
      <c r="Y48" s="25"/>
      <c r="Z48" s="26"/>
      <c r="AA48" s="26"/>
      <c r="AB48" s="26">
        <v>95</v>
      </c>
      <c r="AC48" s="24" t="s">
        <v>69</v>
      </c>
      <c r="AD48" s="24">
        <v>378</v>
      </c>
      <c r="AE48" s="27">
        <v>59.980850000000004</v>
      </c>
      <c r="AF48" s="27">
        <v>44.873800000000003</v>
      </c>
      <c r="AG48" s="27">
        <v>3.6960999999999999</v>
      </c>
      <c r="AH48" s="27">
        <v>0</v>
      </c>
      <c r="AI48" s="27">
        <v>0</v>
      </c>
    </row>
    <row r="49" spans="1:35" s="27" customFormat="1" ht="16.5" x14ac:dyDescent="0.25">
      <c r="A49" s="23">
        <v>99</v>
      </c>
      <c r="B49" s="24" t="s">
        <v>70</v>
      </c>
      <c r="C49" s="24" t="b">
        <f t="shared" si="2"/>
        <v>1</v>
      </c>
      <c r="D49" s="118">
        <v>99</v>
      </c>
      <c r="E49" s="133" t="s">
        <v>70</v>
      </c>
      <c r="F49" s="119">
        <f t="shared" si="3"/>
        <v>278</v>
      </c>
      <c r="G49" s="121">
        <v>1185847.92</v>
      </c>
      <c r="H49" s="121">
        <f t="shared" si="4"/>
        <v>43.589750000000002</v>
      </c>
      <c r="I49" s="121">
        <v>104306.78</v>
      </c>
      <c r="J49" s="121">
        <f t="shared" si="5"/>
        <v>44.650500000000001</v>
      </c>
      <c r="K49" s="121">
        <v>97554.2</v>
      </c>
      <c r="L49" s="121">
        <f t="shared" si="6"/>
        <v>1.6395999999999999</v>
      </c>
      <c r="M49" s="121">
        <v>1364.67</v>
      </c>
      <c r="N49" s="122">
        <v>1389073.5699999998</v>
      </c>
      <c r="O49" s="124">
        <v>606438</v>
      </c>
      <c r="P49" s="125">
        <v>550327271.11033106</v>
      </c>
      <c r="Q49" s="126">
        <v>12625153.186479185</v>
      </c>
      <c r="R49" s="127">
        <v>0</v>
      </c>
      <c r="S49" s="128">
        <v>782635.56999999983</v>
      </c>
      <c r="T49" s="134">
        <v>141811.8228000002</v>
      </c>
      <c r="U49" s="150">
        <v>113449.45824000017</v>
      </c>
      <c r="V49" s="130">
        <v>896085.03</v>
      </c>
      <c r="W49" s="131"/>
      <c r="X49" s="132">
        <v>1502523.03</v>
      </c>
      <c r="Y49" s="25"/>
      <c r="Z49" s="26"/>
      <c r="AA49" s="26"/>
      <c r="AB49" s="26">
        <v>99</v>
      </c>
      <c r="AC49" s="24" t="s">
        <v>70</v>
      </c>
      <c r="AD49" s="24">
        <v>278</v>
      </c>
      <c r="AE49" s="27">
        <v>43.589750000000002</v>
      </c>
      <c r="AF49" s="27">
        <v>44.650500000000001</v>
      </c>
      <c r="AG49" s="27">
        <v>1.6395999999999999</v>
      </c>
      <c r="AH49" s="27">
        <v>0</v>
      </c>
      <c r="AI49" s="27">
        <v>0</v>
      </c>
    </row>
    <row r="50" spans="1:35" s="27" customFormat="1" ht="16.5" x14ac:dyDescent="0.25">
      <c r="A50" s="23">
        <v>101</v>
      </c>
      <c r="B50" s="24" t="s">
        <v>71</v>
      </c>
      <c r="C50" s="24" t="b">
        <f t="shared" si="2"/>
        <v>1</v>
      </c>
      <c r="D50" s="118">
        <v>101</v>
      </c>
      <c r="E50" s="133" t="s">
        <v>71</v>
      </c>
      <c r="F50" s="119">
        <f t="shared" si="3"/>
        <v>1466.93</v>
      </c>
      <c r="G50" s="121">
        <v>6257395.29</v>
      </c>
      <c r="H50" s="121">
        <f t="shared" si="4"/>
        <v>698</v>
      </c>
      <c r="I50" s="121">
        <v>1670258.16</v>
      </c>
      <c r="J50" s="121">
        <f t="shared" si="5"/>
        <v>378.00409999999999</v>
      </c>
      <c r="K50" s="121">
        <v>825878.48</v>
      </c>
      <c r="L50" s="121">
        <f t="shared" si="6"/>
        <v>15.7037</v>
      </c>
      <c r="M50" s="121">
        <v>13070.5</v>
      </c>
      <c r="N50" s="122">
        <v>8772373.8409199994</v>
      </c>
      <c r="O50" s="124">
        <v>1458542</v>
      </c>
      <c r="P50" s="125">
        <v>1365482104.4983699</v>
      </c>
      <c r="Q50" s="126">
        <v>1956278.0866738823</v>
      </c>
      <c r="R50" s="127">
        <v>7574626.0800000001</v>
      </c>
      <c r="S50" s="128">
        <v>14888457.920919999</v>
      </c>
      <c r="T50" s="134">
        <v>1646928.1692000013</v>
      </c>
      <c r="U50" s="150">
        <v>1317542.535360001</v>
      </c>
      <c r="V50" s="130">
        <v>16206000.460000001</v>
      </c>
      <c r="W50" s="131"/>
      <c r="X50" s="132">
        <v>17664542.460000001</v>
      </c>
      <c r="Y50" s="25"/>
      <c r="Z50" s="26"/>
      <c r="AA50" s="26"/>
      <c r="AB50" s="26">
        <v>101</v>
      </c>
      <c r="AC50" s="24" t="s">
        <v>71</v>
      </c>
      <c r="AD50" s="24">
        <v>1466.93</v>
      </c>
      <c r="AE50" s="27">
        <v>698</v>
      </c>
      <c r="AF50" s="27">
        <v>378.00409999999999</v>
      </c>
      <c r="AG50" s="27">
        <v>15.7037</v>
      </c>
      <c r="AH50" s="27">
        <v>1.353</v>
      </c>
      <c r="AI50" s="27">
        <v>5771.4109200000003</v>
      </c>
    </row>
    <row r="51" spans="1:35" s="27" customFormat="1" ht="16.5" x14ac:dyDescent="0.25">
      <c r="A51" s="23">
        <v>103</v>
      </c>
      <c r="B51" s="24" t="s">
        <v>72</v>
      </c>
      <c r="C51" s="24" t="b">
        <f t="shared" si="2"/>
        <v>1</v>
      </c>
      <c r="D51" s="118">
        <v>103</v>
      </c>
      <c r="E51" s="133" t="s">
        <v>72</v>
      </c>
      <c r="F51" s="119">
        <f t="shared" si="3"/>
        <v>15.28</v>
      </c>
      <c r="G51" s="121">
        <v>65178.98</v>
      </c>
      <c r="H51" s="121">
        <f t="shared" si="4"/>
        <v>4.6044</v>
      </c>
      <c r="I51" s="121">
        <v>11017.96</v>
      </c>
      <c r="J51" s="121">
        <f t="shared" si="5"/>
        <v>2.4889000000000001</v>
      </c>
      <c r="K51" s="121">
        <v>5437.85</v>
      </c>
      <c r="L51" s="121">
        <f t="shared" si="6"/>
        <v>0</v>
      </c>
      <c r="M51" s="121">
        <v>0</v>
      </c>
      <c r="N51" s="122">
        <v>83234.405000000013</v>
      </c>
      <c r="O51" s="124">
        <v>123638</v>
      </c>
      <c r="P51" s="125">
        <v>113184347.13468499</v>
      </c>
      <c r="Q51" s="126">
        <v>24581779.848554641</v>
      </c>
      <c r="R51" s="127">
        <v>0</v>
      </c>
      <c r="S51" s="128">
        <v>0</v>
      </c>
      <c r="T51" s="134">
        <v>0</v>
      </c>
      <c r="U51" s="150" t="s">
        <v>310</v>
      </c>
      <c r="V51" s="130">
        <v>0</v>
      </c>
      <c r="W51" s="131"/>
      <c r="X51" s="132">
        <v>123638</v>
      </c>
      <c r="Y51" s="25"/>
      <c r="Z51" s="26"/>
      <c r="AA51" s="26"/>
      <c r="AB51" s="26">
        <v>103</v>
      </c>
      <c r="AC51" s="24" t="s">
        <v>72</v>
      </c>
      <c r="AD51" s="24">
        <v>15.28</v>
      </c>
      <c r="AE51" s="27">
        <v>4.6044</v>
      </c>
      <c r="AF51" s="27">
        <v>2.4889000000000001</v>
      </c>
      <c r="AG51" s="27">
        <v>0</v>
      </c>
      <c r="AH51" s="27">
        <v>0.375</v>
      </c>
      <c r="AI51" s="27">
        <v>1599.6150000000002</v>
      </c>
    </row>
    <row r="52" spans="1:35" s="27" customFormat="1" ht="16.5" x14ac:dyDescent="0.25">
      <c r="A52" s="23">
        <v>105</v>
      </c>
      <c r="B52" s="24" t="s">
        <v>73</v>
      </c>
      <c r="C52" s="24" t="b">
        <f t="shared" si="2"/>
        <v>1</v>
      </c>
      <c r="D52" s="118">
        <v>105</v>
      </c>
      <c r="E52" s="133" t="s">
        <v>73</v>
      </c>
      <c r="F52" s="119">
        <f t="shared" si="3"/>
        <v>198</v>
      </c>
      <c r="G52" s="121">
        <v>844596.72</v>
      </c>
      <c r="H52" s="121">
        <f t="shared" si="4"/>
        <v>90.391099999999994</v>
      </c>
      <c r="I52" s="121">
        <v>216298.67</v>
      </c>
      <c r="J52" s="121">
        <f t="shared" si="5"/>
        <v>47.167300000000004</v>
      </c>
      <c r="K52" s="121">
        <v>103053</v>
      </c>
      <c r="L52" s="121">
        <f t="shared" si="6"/>
        <v>0</v>
      </c>
      <c r="M52" s="121">
        <v>0</v>
      </c>
      <c r="N52" s="122">
        <v>1164588.2359999998</v>
      </c>
      <c r="O52" s="124">
        <v>382555</v>
      </c>
      <c r="P52" s="125">
        <v>373165214.41851598</v>
      </c>
      <c r="Q52" s="126">
        <v>4128340.2283910252</v>
      </c>
      <c r="R52" s="127">
        <v>547014.62</v>
      </c>
      <c r="S52" s="128">
        <v>1329047.8559999997</v>
      </c>
      <c r="T52" s="134">
        <v>745257.01159999985</v>
      </c>
      <c r="U52" s="150">
        <v>596205.60927999986</v>
      </c>
      <c r="V52" s="130">
        <v>1925253.47</v>
      </c>
      <c r="W52" s="131"/>
      <c r="X52" s="132">
        <v>2307808.4699999997</v>
      </c>
      <c r="Y52" s="25"/>
      <c r="Z52" s="26"/>
      <c r="AA52" s="26"/>
      <c r="AB52" s="26">
        <v>105</v>
      </c>
      <c r="AC52" s="24" t="s">
        <v>73</v>
      </c>
      <c r="AD52" s="24">
        <v>198</v>
      </c>
      <c r="AE52" s="27">
        <v>90.391099999999994</v>
      </c>
      <c r="AF52" s="27">
        <v>47.167300000000004</v>
      </c>
      <c r="AG52" s="27">
        <v>0</v>
      </c>
      <c r="AH52" s="27">
        <v>0.15</v>
      </c>
      <c r="AI52" s="27">
        <v>639.846</v>
      </c>
    </row>
    <row r="53" spans="1:35" s="27" customFormat="1" ht="16.5" x14ac:dyDescent="0.25">
      <c r="A53" s="23">
        <v>107</v>
      </c>
      <c r="B53" s="24" t="s">
        <v>74</v>
      </c>
      <c r="C53" s="24" t="b">
        <f t="shared" si="2"/>
        <v>1</v>
      </c>
      <c r="D53" s="118">
        <v>107</v>
      </c>
      <c r="E53" s="133" t="s">
        <v>74</v>
      </c>
      <c r="F53" s="119">
        <f t="shared" si="3"/>
        <v>53.66</v>
      </c>
      <c r="G53" s="121">
        <v>228894.24</v>
      </c>
      <c r="H53" s="121">
        <f t="shared" si="4"/>
        <v>22</v>
      </c>
      <c r="I53" s="121">
        <v>52644.24</v>
      </c>
      <c r="J53" s="121">
        <f t="shared" si="5"/>
        <v>12.2117</v>
      </c>
      <c r="K53" s="121">
        <v>26680.61</v>
      </c>
      <c r="L53" s="121">
        <f t="shared" si="6"/>
        <v>0</v>
      </c>
      <c r="M53" s="121">
        <v>0</v>
      </c>
      <c r="N53" s="122">
        <v>308219.08999999997</v>
      </c>
      <c r="O53" s="124">
        <v>140474</v>
      </c>
      <c r="P53" s="125">
        <v>164935843.65943199</v>
      </c>
      <c r="Q53" s="126">
        <v>7497083.8027014546</v>
      </c>
      <c r="R53" s="127">
        <v>0</v>
      </c>
      <c r="S53" s="128">
        <v>167745.08999999997</v>
      </c>
      <c r="T53" s="134">
        <v>201950.75919999997</v>
      </c>
      <c r="U53" s="150">
        <v>161560.60735999999</v>
      </c>
      <c r="V53" s="130">
        <v>329305.7</v>
      </c>
      <c r="W53" s="131"/>
      <c r="X53" s="132">
        <v>469779.7</v>
      </c>
      <c r="Y53" s="25"/>
      <c r="Z53" s="26"/>
      <c r="AA53" s="26"/>
      <c r="AB53" s="26">
        <v>107</v>
      </c>
      <c r="AC53" s="24" t="s">
        <v>74</v>
      </c>
      <c r="AD53" s="24">
        <v>53.66</v>
      </c>
      <c r="AE53" s="27">
        <v>22</v>
      </c>
      <c r="AF53" s="27">
        <v>12.2117</v>
      </c>
      <c r="AG53" s="27">
        <v>0</v>
      </c>
      <c r="AH53" s="27">
        <v>0</v>
      </c>
      <c r="AI53" s="27">
        <v>0</v>
      </c>
    </row>
    <row r="54" spans="1:35" s="27" customFormat="1" ht="16.5" x14ac:dyDescent="0.25">
      <c r="A54" s="23">
        <v>111</v>
      </c>
      <c r="B54" s="24" t="s">
        <v>75</v>
      </c>
      <c r="C54" s="24" t="b">
        <f t="shared" si="2"/>
        <v>1</v>
      </c>
      <c r="D54" s="118">
        <v>111</v>
      </c>
      <c r="E54" s="133" t="s">
        <v>75</v>
      </c>
      <c r="F54" s="119">
        <f t="shared" si="3"/>
        <v>3553.74</v>
      </c>
      <c r="G54" s="121">
        <v>15158975.49</v>
      </c>
      <c r="H54" s="121">
        <f t="shared" si="4"/>
        <v>1332.77125</v>
      </c>
      <c r="I54" s="121">
        <v>3189214.98</v>
      </c>
      <c r="J54" s="121">
        <f t="shared" si="5"/>
        <v>731.72640000000001</v>
      </c>
      <c r="K54" s="121">
        <v>1598705.11</v>
      </c>
      <c r="L54" s="121">
        <f t="shared" si="6"/>
        <v>179.76750000000001</v>
      </c>
      <c r="M54" s="121">
        <v>149624.09</v>
      </c>
      <c r="N54" s="122">
        <v>20099718.899999999</v>
      </c>
      <c r="O54" s="124">
        <v>7130812</v>
      </c>
      <c r="P54" s="125">
        <v>6709991098</v>
      </c>
      <c r="Q54" s="126">
        <v>5034615.7286931267</v>
      </c>
      <c r="R54" s="127">
        <v>5396089.0999999996</v>
      </c>
      <c r="S54" s="128">
        <v>18364996</v>
      </c>
      <c r="T54" s="134">
        <v>0</v>
      </c>
      <c r="U54" s="150">
        <v>0</v>
      </c>
      <c r="V54" s="130">
        <v>18364996</v>
      </c>
      <c r="W54" s="131"/>
      <c r="X54" s="132">
        <v>25495808</v>
      </c>
      <c r="Y54" s="25"/>
      <c r="Z54" s="26"/>
      <c r="AA54" s="26"/>
      <c r="AB54" s="26">
        <v>111</v>
      </c>
      <c r="AC54" s="24" t="s">
        <v>75</v>
      </c>
      <c r="AD54" s="24">
        <v>3553.74</v>
      </c>
      <c r="AE54" s="27">
        <v>1332.77125</v>
      </c>
      <c r="AF54" s="27">
        <v>731.72640000000001</v>
      </c>
      <c r="AG54" s="27">
        <v>179.76750000000001</v>
      </c>
      <c r="AH54" s="27">
        <v>0.74999999999999989</v>
      </c>
      <c r="AI54" s="27">
        <v>3199.2299999999996</v>
      </c>
    </row>
    <row r="55" spans="1:35" s="27" customFormat="1" ht="16.5" x14ac:dyDescent="0.25">
      <c r="A55" s="23">
        <v>113</v>
      </c>
      <c r="B55" s="24" t="s">
        <v>76</v>
      </c>
      <c r="C55" s="24" t="b">
        <f t="shared" si="2"/>
        <v>1</v>
      </c>
      <c r="D55" s="118">
        <v>113</v>
      </c>
      <c r="E55" s="133" t="s">
        <v>76</v>
      </c>
      <c r="F55" s="119">
        <f t="shared" si="3"/>
        <v>990</v>
      </c>
      <c r="G55" s="121">
        <v>4222983.5999999996</v>
      </c>
      <c r="H55" s="121">
        <f t="shared" si="4"/>
        <v>398.16734999999994</v>
      </c>
      <c r="I55" s="121">
        <v>952782.62</v>
      </c>
      <c r="J55" s="121">
        <f t="shared" si="5"/>
        <v>194.72540000000001</v>
      </c>
      <c r="K55" s="121">
        <v>425443.84000000003</v>
      </c>
      <c r="L55" s="121">
        <f t="shared" si="6"/>
        <v>18</v>
      </c>
      <c r="M55" s="121">
        <v>14981.76</v>
      </c>
      <c r="N55" s="122">
        <v>5618751.203999999</v>
      </c>
      <c r="O55" s="124">
        <v>3567733</v>
      </c>
      <c r="P55" s="125">
        <v>3275360160.9202499</v>
      </c>
      <c r="Q55" s="126">
        <v>8226089.2584995991</v>
      </c>
      <c r="R55" s="127">
        <v>0</v>
      </c>
      <c r="S55" s="128">
        <v>2051018.203999999</v>
      </c>
      <c r="T55" s="134">
        <v>382635.85600000015</v>
      </c>
      <c r="U55" s="150">
        <v>306108.6848000001</v>
      </c>
      <c r="V55" s="130">
        <v>2357126.89</v>
      </c>
      <c r="W55" s="131"/>
      <c r="X55" s="132">
        <v>5924859.8900000006</v>
      </c>
      <c r="Y55" s="25"/>
      <c r="Z55" s="26"/>
      <c r="AA55" s="26"/>
      <c r="AB55" s="26">
        <v>113</v>
      </c>
      <c r="AC55" s="24" t="s">
        <v>76</v>
      </c>
      <c r="AD55" s="24">
        <v>990</v>
      </c>
      <c r="AE55" s="27">
        <v>398.16734999999994</v>
      </c>
      <c r="AF55" s="27">
        <v>194.72540000000001</v>
      </c>
      <c r="AG55" s="27">
        <v>18</v>
      </c>
      <c r="AH55" s="27">
        <v>0.6</v>
      </c>
      <c r="AI55" s="27">
        <v>2559.384</v>
      </c>
    </row>
    <row r="56" spans="1:35" s="27" customFormat="1" ht="16.5" x14ac:dyDescent="0.25">
      <c r="A56" s="23">
        <v>115</v>
      </c>
      <c r="B56" s="24" t="s">
        <v>77</v>
      </c>
      <c r="C56" s="24" t="b">
        <f t="shared" si="2"/>
        <v>1</v>
      </c>
      <c r="D56" s="118">
        <v>115</v>
      </c>
      <c r="E56" s="133" t="s">
        <v>77</v>
      </c>
      <c r="F56" s="119">
        <f t="shared" si="3"/>
        <v>166.14</v>
      </c>
      <c r="G56" s="121">
        <v>708693.43</v>
      </c>
      <c r="H56" s="121">
        <f t="shared" si="4"/>
        <v>24</v>
      </c>
      <c r="I56" s="121">
        <v>57430.080000000002</v>
      </c>
      <c r="J56" s="121">
        <f t="shared" si="5"/>
        <v>25.359000000000002</v>
      </c>
      <c r="K56" s="121">
        <v>55405.36</v>
      </c>
      <c r="L56" s="121">
        <f t="shared" si="6"/>
        <v>0</v>
      </c>
      <c r="M56" s="121">
        <v>0</v>
      </c>
      <c r="N56" s="122">
        <v>821528.87</v>
      </c>
      <c r="O56" s="124">
        <v>359660</v>
      </c>
      <c r="P56" s="125">
        <v>331003666.46422899</v>
      </c>
      <c r="Q56" s="126">
        <v>13791819.436009541</v>
      </c>
      <c r="R56" s="127">
        <v>0</v>
      </c>
      <c r="S56" s="128">
        <v>461868.87</v>
      </c>
      <c r="T56" s="134">
        <v>346131.44680000003</v>
      </c>
      <c r="U56" s="150">
        <v>276905.15744000004</v>
      </c>
      <c r="V56" s="130">
        <v>738774.03</v>
      </c>
      <c r="W56" s="131"/>
      <c r="X56" s="132">
        <v>1098434.03</v>
      </c>
      <c r="Y56" s="25"/>
      <c r="Z56" s="26"/>
      <c r="AA56" s="26"/>
      <c r="AB56" s="26">
        <v>115</v>
      </c>
      <c r="AC56" s="24" t="s">
        <v>77</v>
      </c>
      <c r="AD56" s="24">
        <v>166.14</v>
      </c>
      <c r="AE56" s="27">
        <v>24</v>
      </c>
      <c r="AF56" s="27">
        <v>25.359000000000002</v>
      </c>
      <c r="AG56" s="27">
        <v>0</v>
      </c>
      <c r="AH56" s="27">
        <v>0</v>
      </c>
      <c r="AI56" s="27">
        <v>0</v>
      </c>
    </row>
    <row r="57" spans="1:35" s="27" customFormat="1" ht="16.5" x14ac:dyDescent="0.25">
      <c r="A57" s="23">
        <v>117</v>
      </c>
      <c r="B57" s="24" t="s">
        <v>78</v>
      </c>
      <c r="C57" s="24" t="b">
        <f t="shared" si="2"/>
        <v>1</v>
      </c>
      <c r="D57" s="118">
        <v>117</v>
      </c>
      <c r="E57" s="133" t="s">
        <v>78</v>
      </c>
      <c r="F57" s="119">
        <f t="shared" si="3"/>
        <v>70.59</v>
      </c>
      <c r="G57" s="121">
        <v>301111.53000000003</v>
      </c>
      <c r="H57" s="121">
        <f t="shared" si="4"/>
        <v>22.997599999999998</v>
      </c>
      <c r="I57" s="121">
        <v>55031.42</v>
      </c>
      <c r="J57" s="121">
        <f t="shared" si="5"/>
        <v>16.0151</v>
      </c>
      <c r="K57" s="121">
        <v>34990.43</v>
      </c>
      <c r="L57" s="121">
        <f t="shared" si="6"/>
        <v>0</v>
      </c>
      <c r="M57" s="121">
        <v>0</v>
      </c>
      <c r="N57" s="122">
        <v>391133.38</v>
      </c>
      <c r="O57" s="124">
        <v>177557</v>
      </c>
      <c r="P57" s="125">
        <v>167227446.95854399</v>
      </c>
      <c r="Q57" s="126">
        <v>7271517.330440742</v>
      </c>
      <c r="R57" s="127">
        <v>0</v>
      </c>
      <c r="S57" s="128">
        <v>213576.38</v>
      </c>
      <c r="T57" s="134">
        <v>155024.50599999999</v>
      </c>
      <c r="U57" s="150">
        <v>124019.6048</v>
      </c>
      <c r="V57" s="130">
        <v>337595.98</v>
      </c>
      <c r="W57" s="131"/>
      <c r="X57" s="132">
        <v>515152.98</v>
      </c>
      <c r="Y57" s="25"/>
      <c r="Z57" s="26"/>
      <c r="AA57" s="26"/>
      <c r="AB57" s="26">
        <v>117</v>
      </c>
      <c r="AC57" s="24" t="s">
        <v>78</v>
      </c>
      <c r="AD57" s="24">
        <v>70.59</v>
      </c>
      <c r="AE57" s="27">
        <v>22.997599999999998</v>
      </c>
      <c r="AF57" s="27">
        <v>16.0151</v>
      </c>
      <c r="AG57" s="27">
        <v>0</v>
      </c>
      <c r="AH57" s="27">
        <v>0</v>
      </c>
      <c r="AI57" s="27">
        <v>0</v>
      </c>
    </row>
    <row r="58" spans="1:35" s="27" customFormat="1" ht="16.5" x14ac:dyDescent="0.25">
      <c r="A58" s="23">
        <v>119</v>
      </c>
      <c r="B58" s="24" t="s">
        <v>79</v>
      </c>
      <c r="C58" s="24" t="b">
        <f t="shared" si="2"/>
        <v>1</v>
      </c>
      <c r="D58" s="118">
        <v>119</v>
      </c>
      <c r="E58" s="133" t="s">
        <v>79</v>
      </c>
      <c r="F58" s="119">
        <f t="shared" si="3"/>
        <v>83</v>
      </c>
      <c r="G58" s="121">
        <v>354048.12</v>
      </c>
      <c r="H58" s="121">
        <f t="shared" si="4"/>
        <v>52.237200000000001</v>
      </c>
      <c r="I58" s="121">
        <v>124999.44</v>
      </c>
      <c r="J58" s="121">
        <f t="shared" si="5"/>
        <v>30.907299999999999</v>
      </c>
      <c r="K58" s="121">
        <v>67527.509999999995</v>
      </c>
      <c r="L58" s="121">
        <f t="shared" si="6"/>
        <v>0</v>
      </c>
      <c r="M58" s="121">
        <v>0</v>
      </c>
      <c r="N58" s="122">
        <v>546575.06999999995</v>
      </c>
      <c r="O58" s="124">
        <v>174143</v>
      </c>
      <c r="P58" s="125">
        <v>173399680.316742</v>
      </c>
      <c r="Q58" s="126">
        <v>3319467.3588312925</v>
      </c>
      <c r="R58" s="127">
        <v>409500.55</v>
      </c>
      <c r="S58" s="128">
        <v>781932.61999999988</v>
      </c>
      <c r="T58" s="134">
        <v>0</v>
      </c>
      <c r="U58" s="150">
        <v>0</v>
      </c>
      <c r="V58" s="130">
        <v>781932.62</v>
      </c>
      <c r="W58" s="131"/>
      <c r="X58" s="132">
        <v>956075.62</v>
      </c>
      <c r="Y58" s="25"/>
      <c r="Z58" s="26"/>
      <c r="AA58" s="26"/>
      <c r="AB58" s="26">
        <v>119</v>
      </c>
      <c r="AC58" s="24" t="s">
        <v>79</v>
      </c>
      <c r="AD58" s="24">
        <v>83</v>
      </c>
      <c r="AE58" s="27">
        <v>52.237200000000001</v>
      </c>
      <c r="AF58" s="27">
        <v>30.907299999999999</v>
      </c>
      <c r="AG58" s="27">
        <v>0</v>
      </c>
      <c r="AH58" s="27">
        <v>0</v>
      </c>
      <c r="AI58" s="27">
        <v>0</v>
      </c>
    </row>
    <row r="59" spans="1:35" s="27" customFormat="1" ht="16.5" x14ac:dyDescent="0.25">
      <c r="A59" s="23">
        <v>123</v>
      </c>
      <c r="B59" s="24" t="s">
        <v>80</v>
      </c>
      <c r="C59" s="24" t="b">
        <f t="shared" si="2"/>
        <v>1</v>
      </c>
      <c r="D59" s="118">
        <v>123</v>
      </c>
      <c r="E59" s="133" t="s">
        <v>80</v>
      </c>
      <c r="F59" s="119">
        <f t="shared" si="3"/>
        <v>137</v>
      </c>
      <c r="G59" s="121">
        <v>584392.68000000005</v>
      </c>
      <c r="H59" s="121">
        <f t="shared" si="4"/>
        <v>61.237200000000001</v>
      </c>
      <c r="I59" s="121">
        <v>146535.72</v>
      </c>
      <c r="J59" s="121">
        <f t="shared" si="5"/>
        <v>25.4315</v>
      </c>
      <c r="K59" s="121">
        <v>55563.76</v>
      </c>
      <c r="L59" s="121">
        <f t="shared" si="6"/>
        <v>1</v>
      </c>
      <c r="M59" s="121">
        <v>832.32</v>
      </c>
      <c r="N59" s="122">
        <v>787324.48</v>
      </c>
      <c r="O59" s="124">
        <v>254268</v>
      </c>
      <c r="P59" s="125">
        <v>231624909.91128001</v>
      </c>
      <c r="Q59" s="126">
        <v>3782421.6311536124</v>
      </c>
      <c r="R59" s="127">
        <v>417400.26</v>
      </c>
      <c r="S59" s="128">
        <v>950456.74</v>
      </c>
      <c r="T59" s="134">
        <v>69956.989599999972</v>
      </c>
      <c r="U59" s="150">
        <v>55965.591679999983</v>
      </c>
      <c r="V59" s="130">
        <v>1006422.33</v>
      </c>
      <c r="W59" s="131"/>
      <c r="X59" s="132">
        <v>1260690.33</v>
      </c>
      <c r="Y59" s="25"/>
      <c r="Z59" s="26"/>
      <c r="AA59" s="26"/>
      <c r="AB59" s="26">
        <v>123</v>
      </c>
      <c r="AC59" s="24" t="s">
        <v>80</v>
      </c>
      <c r="AD59" s="24">
        <v>137</v>
      </c>
      <c r="AE59" s="27">
        <v>61.237200000000001</v>
      </c>
      <c r="AF59" s="27">
        <v>25.4315</v>
      </c>
      <c r="AG59" s="27">
        <v>1</v>
      </c>
      <c r="AH59" s="27">
        <v>0</v>
      </c>
      <c r="AI59" s="27">
        <v>0</v>
      </c>
    </row>
    <row r="60" spans="1:35" s="27" customFormat="1" ht="16.5" x14ac:dyDescent="0.25">
      <c r="A60" s="23">
        <v>125</v>
      </c>
      <c r="B60" s="24" t="s">
        <v>81</v>
      </c>
      <c r="C60" s="24" t="b">
        <f t="shared" si="2"/>
        <v>1</v>
      </c>
      <c r="D60" s="118">
        <v>125</v>
      </c>
      <c r="E60" s="133" t="s">
        <v>81</v>
      </c>
      <c r="F60" s="119">
        <f t="shared" si="3"/>
        <v>568</v>
      </c>
      <c r="G60" s="121">
        <v>2422883.52</v>
      </c>
      <c r="H60" s="121">
        <f t="shared" si="4"/>
        <v>97.408649999999994</v>
      </c>
      <c r="I60" s="121">
        <v>233091.11</v>
      </c>
      <c r="J60" s="121">
        <f t="shared" si="5"/>
        <v>125.1397</v>
      </c>
      <c r="K60" s="121">
        <v>273410.21999999997</v>
      </c>
      <c r="L60" s="121">
        <f t="shared" si="6"/>
        <v>0</v>
      </c>
      <c r="M60" s="121">
        <v>0</v>
      </c>
      <c r="N60" s="122">
        <v>2931304.3879999998</v>
      </c>
      <c r="O60" s="124">
        <v>921222</v>
      </c>
      <c r="P60" s="125">
        <v>851661780.74616504</v>
      </c>
      <c r="Q60" s="126">
        <v>8743184.3141873442</v>
      </c>
      <c r="R60" s="127">
        <v>0</v>
      </c>
      <c r="S60" s="128">
        <v>2010082.3879999998</v>
      </c>
      <c r="T60" s="134">
        <v>768845.43200000003</v>
      </c>
      <c r="U60" s="150">
        <v>615076.3456</v>
      </c>
      <c r="V60" s="130">
        <v>2625158.73</v>
      </c>
      <c r="W60" s="131"/>
      <c r="X60" s="132">
        <v>3546380.73</v>
      </c>
      <c r="Y60" s="25"/>
      <c r="Z60" s="26"/>
      <c r="AA60" s="26"/>
      <c r="AB60" s="26">
        <v>125</v>
      </c>
      <c r="AC60" s="24" t="s">
        <v>81</v>
      </c>
      <c r="AD60" s="24">
        <v>568</v>
      </c>
      <c r="AE60" s="27">
        <v>97.408649999999994</v>
      </c>
      <c r="AF60" s="27">
        <v>125.1397</v>
      </c>
      <c r="AG60" s="27">
        <v>0</v>
      </c>
      <c r="AH60" s="27">
        <v>0.44999999999999996</v>
      </c>
      <c r="AI60" s="27">
        <v>1919.538</v>
      </c>
    </row>
    <row r="61" spans="1:35" s="27" customFormat="1" ht="16.5" x14ac:dyDescent="0.25">
      <c r="A61" s="23">
        <v>127</v>
      </c>
      <c r="B61" s="24" t="s">
        <v>82</v>
      </c>
      <c r="C61" s="24" t="b">
        <f t="shared" si="2"/>
        <v>1</v>
      </c>
      <c r="D61" s="118">
        <v>127</v>
      </c>
      <c r="E61" s="133" t="s">
        <v>82</v>
      </c>
      <c r="F61" s="119">
        <f t="shared" si="3"/>
        <v>664.01</v>
      </c>
      <c r="G61" s="121">
        <v>2832427.62</v>
      </c>
      <c r="H61" s="121">
        <f t="shared" si="4"/>
        <v>78.243700000000004</v>
      </c>
      <c r="I61" s="121">
        <v>187230.91</v>
      </c>
      <c r="J61" s="121">
        <f t="shared" si="5"/>
        <v>134.24619999999999</v>
      </c>
      <c r="K61" s="121">
        <v>293306.46999999997</v>
      </c>
      <c r="L61" s="121">
        <f t="shared" si="6"/>
        <v>1</v>
      </c>
      <c r="M61" s="121">
        <v>832.32</v>
      </c>
      <c r="N61" s="122">
        <v>3313797.32</v>
      </c>
      <c r="O61" s="124">
        <v>1256168</v>
      </c>
      <c r="P61" s="125">
        <v>1240337436.0688901</v>
      </c>
      <c r="Q61" s="126">
        <v>15852233.931535574</v>
      </c>
      <c r="R61" s="127">
        <v>0</v>
      </c>
      <c r="S61" s="128">
        <v>2057629.3199999998</v>
      </c>
      <c r="T61" s="134">
        <v>320210.4160000002</v>
      </c>
      <c r="U61" s="150">
        <v>256168.33280000018</v>
      </c>
      <c r="V61" s="130">
        <v>2313797.65</v>
      </c>
      <c r="W61" s="131"/>
      <c r="X61" s="132">
        <v>3569965.65</v>
      </c>
      <c r="Y61" s="25"/>
      <c r="Z61" s="26"/>
      <c r="AA61" s="26"/>
      <c r="AB61" s="26">
        <v>127</v>
      </c>
      <c r="AC61" s="24" t="s">
        <v>82</v>
      </c>
      <c r="AD61" s="24">
        <v>664.01</v>
      </c>
      <c r="AE61" s="27">
        <v>78.243700000000004</v>
      </c>
      <c r="AF61" s="27">
        <v>134.24619999999999</v>
      </c>
      <c r="AG61" s="27">
        <v>1</v>
      </c>
      <c r="AH61" s="27">
        <v>0</v>
      </c>
      <c r="AI61" s="27">
        <v>0</v>
      </c>
    </row>
    <row r="62" spans="1:35" s="27" customFormat="1" ht="16.5" x14ac:dyDescent="0.25">
      <c r="A62" s="28">
        <v>129</v>
      </c>
      <c r="B62" s="27" t="s">
        <v>83</v>
      </c>
      <c r="C62" s="27" t="b">
        <f t="shared" si="2"/>
        <v>1</v>
      </c>
      <c r="D62" s="135">
        <v>129</v>
      </c>
      <c r="E62" s="133" t="s">
        <v>83</v>
      </c>
      <c r="F62" s="119">
        <f t="shared" si="3"/>
        <v>173.77</v>
      </c>
      <c r="G62" s="121">
        <v>741240.26</v>
      </c>
      <c r="H62" s="121">
        <f t="shared" si="4"/>
        <v>67.343699999999998</v>
      </c>
      <c r="I62" s="121">
        <v>161148.09</v>
      </c>
      <c r="J62" s="121">
        <f t="shared" si="5"/>
        <v>37.668500000000002</v>
      </c>
      <c r="K62" s="121">
        <v>82299.649999999994</v>
      </c>
      <c r="L62" s="121">
        <f t="shared" si="6"/>
        <v>1</v>
      </c>
      <c r="M62" s="121">
        <v>832.32</v>
      </c>
      <c r="N62" s="122">
        <v>985520.32</v>
      </c>
      <c r="O62" s="124">
        <v>421826</v>
      </c>
      <c r="P62" s="125">
        <v>393643092.81697899</v>
      </c>
      <c r="Q62" s="126">
        <v>5845284.6044541504</v>
      </c>
      <c r="R62" s="127">
        <v>152007.89000000001</v>
      </c>
      <c r="S62" s="128">
        <v>715702.21</v>
      </c>
      <c r="T62" s="134">
        <v>123157.52480000001</v>
      </c>
      <c r="U62" s="150">
        <v>98526.019840000023</v>
      </c>
      <c r="V62" s="130">
        <v>814228.23</v>
      </c>
      <c r="W62" s="131"/>
      <c r="X62" s="132">
        <v>1236054.23</v>
      </c>
      <c r="Y62" s="25"/>
      <c r="Z62" s="26"/>
      <c r="AA62" s="26"/>
      <c r="AB62" s="26">
        <v>129</v>
      </c>
      <c r="AC62" s="24" t="s">
        <v>83</v>
      </c>
      <c r="AD62" s="24">
        <v>173.77</v>
      </c>
      <c r="AE62" s="27">
        <v>67.343699999999998</v>
      </c>
      <c r="AF62" s="27">
        <v>37.668500000000002</v>
      </c>
      <c r="AG62" s="27">
        <v>1</v>
      </c>
      <c r="AH62" s="27">
        <v>0</v>
      </c>
      <c r="AI62" s="27">
        <v>0</v>
      </c>
    </row>
    <row r="63" spans="1:35" s="27" customFormat="1" ht="16.5" x14ac:dyDescent="0.25">
      <c r="A63" s="28">
        <v>131</v>
      </c>
      <c r="B63" s="27" t="s">
        <v>84</v>
      </c>
      <c r="C63" s="27" t="b">
        <f t="shared" si="2"/>
        <v>1</v>
      </c>
      <c r="D63" s="135">
        <v>131</v>
      </c>
      <c r="E63" s="133" t="s">
        <v>84</v>
      </c>
      <c r="F63" s="119">
        <f t="shared" si="3"/>
        <v>4356.26</v>
      </c>
      <c r="G63" s="121">
        <v>18582236.91</v>
      </c>
      <c r="H63" s="121">
        <f t="shared" si="4"/>
        <v>1065.6863499999999</v>
      </c>
      <c r="I63" s="121">
        <v>2550102.1800000002</v>
      </c>
      <c r="J63" s="121">
        <f t="shared" si="5"/>
        <v>1019.7353000000001</v>
      </c>
      <c r="K63" s="121">
        <v>2227958.4700000002</v>
      </c>
      <c r="L63" s="121">
        <f t="shared" si="6"/>
        <v>54.069300000000005</v>
      </c>
      <c r="M63" s="121">
        <v>45002.96</v>
      </c>
      <c r="N63" s="122">
        <v>23405300.52</v>
      </c>
      <c r="O63" s="124">
        <v>6334154</v>
      </c>
      <c r="P63" s="125">
        <v>5728761997.5238199</v>
      </c>
      <c r="Q63" s="126">
        <v>5375654.8514709044</v>
      </c>
      <c r="R63" s="127">
        <v>3511518.77</v>
      </c>
      <c r="S63" s="128">
        <v>20582665.289999999</v>
      </c>
      <c r="T63" s="134">
        <v>4518634.8660000004</v>
      </c>
      <c r="U63" s="150">
        <v>3614907.8928000005</v>
      </c>
      <c r="V63" s="130">
        <v>24197573.18</v>
      </c>
      <c r="W63" s="131"/>
      <c r="X63" s="132">
        <v>30531727.18</v>
      </c>
      <c r="Y63" s="25"/>
      <c r="Z63" s="26"/>
      <c r="AA63" s="26"/>
      <c r="AB63" s="26">
        <v>131</v>
      </c>
      <c r="AC63" s="24" t="s">
        <v>84</v>
      </c>
      <c r="AD63" s="24">
        <v>4356.26</v>
      </c>
      <c r="AE63" s="27">
        <v>1065.6863499999999</v>
      </c>
      <c r="AF63" s="27">
        <v>1019.7353000000001</v>
      </c>
      <c r="AG63" s="27">
        <v>54.069300000000005</v>
      </c>
      <c r="AH63" s="27">
        <v>0</v>
      </c>
      <c r="AI63" s="27">
        <v>0</v>
      </c>
    </row>
    <row r="64" spans="1:35" s="27" customFormat="1" ht="16.5" x14ac:dyDescent="0.25">
      <c r="A64" s="28">
        <v>133</v>
      </c>
      <c r="B64" s="27" t="s">
        <v>85</v>
      </c>
      <c r="C64" s="27" t="b">
        <f t="shared" si="2"/>
        <v>1</v>
      </c>
      <c r="D64" s="135">
        <v>133</v>
      </c>
      <c r="E64" s="133" t="s">
        <v>85</v>
      </c>
      <c r="F64" s="119">
        <f t="shared" si="3"/>
        <v>0</v>
      </c>
      <c r="G64" s="121">
        <v>0</v>
      </c>
      <c r="H64" s="121">
        <f t="shared" si="4"/>
        <v>0</v>
      </c>
      <c r="I64" s="121">
        <v>0</v>
      </c>
      <c r="J64" s="121">
        <f t="shared" si="5"/>
        <v>0</v>
      </c>
      <c r="K64" s="121">
        <v>0</v>
      </c>
      <c r="L64" s="121">
        <f t="shared" si="6"/>
        <v>0</v>
      </c>
      <c r="M64" s="121">
        <v>0</v>
      </c>
      <c r="N64" s="122">
        <v>0</v>
      </c>
      <c r="O64" s="124">
        <v>1519</v>
      </c>
      <c r="P64" s="125">
        <v>1356556.81078524</v>
      </c>
      <c r="Q64" s="126">
        <v>0</v>
      </c>
      <c r="R64" s="127">
        <v>0</v>
      </c>
      <c r="S64" s="128">
        <v>0</v>
      </c>
      <c r="T64" s="134">
        <v>0</v>
      </c>
      <c r="U64" s="150" t="s">
        <v>310</v>
      </c>
      <c r="V64" s="130">
        <v>0</v>
      </c>
      <c r="W64" s="131"/>
      <c r="X64" s="132">
        <v>1519</v>
      </c>
      <c r="Y64" s="25"/>
      <c r="Z64" s="26"/>
      <c r="AA64" s="26"/>
      <c r="AB64" s="26">
        <v>133</v>
      </c>
      <c r="AC64" s="24" t="s">
        <v>85</v>
      </c>
      <c r="AD64" s="24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</row>
    <row r="65" spans="1:35" s="27" customFormat="1" ht="16.5" x14ac:dyDescent="0.25">
      <c r="A65" s="28">
        <v>134</v>
      </c>
      <c r="B65" s="27" t="s">
        <v>86</v>
      </c>
      <c r="C65" s="27" t="b">
        <f t="shared" si="2"/>
        <v>1</v>
      </c>
      <c r="D65" s="135">
        <v>134</v>
      </c>
      <c r="E65" s="133" t="s">
        <v>86</v>
      </c>
      <c r="F65" s="119">
        <f t="shared" si="3"/>
        <v>0</v>
      </c>
      <c r="G65" s="121">
        <v>0</v>
      </c>
      <c r="H65" s="121">
        <f t="shared" si="4"/>
        <v>0</v>
      </c>
      <c r="I65" s="121">
        <v>0</v>
      </c>
      <c r="J65" s="121">
        <f t="shared" si="5"/>
        <v>0</v>
      </c>
      <c r="K65" s="121">
        <v>0</v>
      </c>
      <c r="L65" s="121">
        <f t="shared" si="6"/>
        <v>0</v>
      </c>
      <c r="M65" s="121">
        <v>0</v>
      </c>
      <c r="N65" s="122">
        <v>0</v>
      </c>
      <c r="O65" s="124">
        <v>11493</v>
      </c>
      <c r="P65" s="125">
        <v>10481219.944181601</v>
      </c>
      <c r="Q65" s="126">
        <v>0</v>
      </c>
      <c r="R65" s="127">
        <v>0</v>
      </c>
      <c r="S65" s="128">
        <v>0</v>
      </c>
      <c r="T65" s="134">
        <v>0</v>
      </c>
      <c r="U65" s="150" t="s">
        <v>310</v>
      </c>
      <c r="V65" s="130">
        <v>0</v>
      </c>
      <c r="W65" s="131"/>
      <c r="X65" s="132">
        <v>11493</v>
      </c>
      <c r="Y65" s="25"/>
      <c r="Z65" s="26"/>
      <c r="AA65" s="26"/>
      <c r="AB65" s="26">
        <v>134</v>
      </c>
      <c r="AC65" s="24" t="s">
        <v>86</v>
      </c>
      <c r="AD65" s="24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</row>
    <row r="66" spans="1:35" s="27" customFormat="1" ht="16.5" x14ac:dyDescent="0.25">
      <c r="A66" s="28">
        <v>139</v>
      </c>
      <c r="B66" s="27" t="s">
        <v>87</v>
      </c>
      <c r="C66" s="27" t="b">
        <f t="shared" si="2"/>
        <v>1</v>
      </c>
      <c r="D66" s="135">
        <v>139</v>
      </c>
      <c r="E66" s="133" t="s">
        <v>87</v>
      </c>
      <c r="F66" s="119">
        <f t="shared" si="3"/>
        <v>28</v>
      </c>
      <c r="G66" s="121">
        <v>119437.92</v>
      </c>
      <c r="H66" s="121">
        <f t="shared" si="4"/>
        <v>15.37965</v>
      </c>
      <c r="I66" s="121">
        <v>36802.269999999997</v>
      </c>
      <c r="J66" s="121">
        <f t="shared" si="5"/>
        <v>7</v>
      </c>
      <c r="K66" s="121">
        <v>15293.88</v>
      </c>
      <c r="L66" s="121">
        <f t="shared" si="6"/>
        <v>2</v>
      </c>
      <c r="M66" s="121">
        <v>1664.64</v>
      </c>
      <c r="N66" s="122">
        <v>173198.71000000002</v>
      </c>
      <c r="O66" s="124">
        <v>79926</v>
      </c>
      <c r="P66" s="125">
        <v>72969951.210611001</v>
      </c>
      <c r="Q66" s="126">
        <v>4744578.141284815</v>
      </c>
      <c r="R66" s="127">
        <v>72126.820000000007</v>
      </c>
      <c r="S66" s="128">
        <v>165399.53000000003</v>
      </c>
      <c r="T66" s="134">
        <v>125501.42280000003</v>
      </c>
      <c r="U66" s="150">
        <v>100401.13824000003</v>
      </c>
      <c r="V66" s="130">
        <v>265800.67</v>
      </c>
      <c r="W66" s="131"/>
      <c r="X66" s="132">
        <v>345726.67</v>
      </c>
      <c r="Y66" s="25"/>
      <c r="Z66" s="26"/>
      <c r="AA66" s="26"/>
      <c r="AB66" s="26">
        <v>139</v>
      </c>
      <c r="AC66" s="24" t="s">
        <v>87</v>
      </c>
      <c r="AD66" s="24">
        <v>28</v>
      </c>
      <c r="AE66" s="27">
        <v>15.37965</v>
      </c>
      <c r="AF66" s="27">
        <v>7</v>
      </c>
      <c r="AG66" s="27">
        <v>2</v>
      </c>
      <c r="AH66" s="27">
        <v>0</v>
      </c>
      <c r="AI66" s="27">
        <v>0</v>
      </c>
    </row>
    <row r="67" spans="1:35" s="27" customFormat="1" ht="16.5" x14ac:dyDescent="0.25">
      <c r="A67" s="28">
        <v>141</v>
      </c>
      <c r="B67" s="27" t="s">
        <v>88</v>
      </c>
      <c r="C67" s="27" t="b">
        <f t="shared" si="2"/>
        <v>1</v>
      </c>
      <c r="D67" s="135">
        <v>141</v>
      </c>
      <c r="E67" s="133" t="s">
        <v>88</v>
      </c>
      <c r="F67" s="119">
        <f t="shared" si="3"/>
        <v>3234.39</v>
      </c>
      <c r="G67" s="121">
        <v>13796743.359999999</v>
      </c>
      <c r="H67" s="121">
        <f t="shared" si="4"/>
        <v>913.48784999999998</v>
      </c>
      <c r="I67" s="121">
        <v>2185903.35</v>
      </c>
      <c r="J67" s="121">
        <f t="shared" si="5"/>
        <v>700.6875</v>
      </c>
      <c r="K67" s="121">
        <v>1530890.08</v>
      </c>
      <c r="L67" s="121">
        <f t="shared" si="6"/>
        <v>114.74289999999999</v>
      </c>
      <c r="M67" s="121">
        <v>95502.81</v>
      </c>
      <c r="N67" s="122">
        <v>17612558.752999999</v>
      </c>
      <c r="O67" s="124">
        <v>7348968</v>
      </c>
      <c r="P67" s="125">
        <v>6683354492.5865898</v>
      </c>
      <c r="Q67" s="126">
        <v>7316303.6515336139</v>
      </c>
      <c r="R67" s="127">
        <v>0</v>
      </c>
      <c r="S67" s="128">
        <v>10263590.752999999</v>
      </c>
      <c r="T67" s="134">
        <v>0</v>
      </c>
      <c r="U67" s="150">
        <v>0</v>
      </c>
      <c r="V67" s="130">
        <v>10263590.75</v>
      </c>
      <c r="W67" s="131"/>
      <c r="X67" s="132">
        <v>17612558.75</v>
      </c>
      <c r="Y67" s="25"/>
      <c r="Z67" s="26"/>
      <c r="AA67" s="26"/>
      <c r="AB67" s="26">
        <v>141</v>
      </c>
      <c r="AC67" s="24" t="s">
        <v>88</v>
      </c>
      <c r="AD67" s="24">
        <v>3234.39</v>
      </c>
      <c r="AE67" s="27">
        <v>913.48784999999998</v>
      </c>
      <c r="AF67" s="27">
        <v>700.6875</v>
      </c>
      <c r="AG67" s="27">
        <v>114.74289999999999</v>
      </c>
      <c r="AH67" s="27">
        <v>0.82499999999999996</v>
      </c>
      <c r="AI67" s="27">
        <v>3519.1530000000002</v>
      </c>
    </row>
    <row r="68" spans="1:35" s="27" customFormat="1" ht="16.5" x14ac:dyDescent="0.25">
      <c r="A68" s="28">
        <v>143</v>
      </c>
      <c r="B68" s="27" t="s">
        <v>89</v>
      </c>
      <c r="C68" s="27" t="b">
        <f t="shared" si="2"/>
        <v>1</v>
      </c>
      <c r="D68" s="135">
        <v>143</v>
      </c>
      <c r="E68" s="138" t="s">
        <v>89</v>
      </c>
      <c r="F68" s="119">
        <f t="shared" si="3"/>
        <v>134.63</v>
      </c>
      <c r="G68" s="121">
        <v>574283.11</v>
      </c>
      <c r="H68" s="121">
        <f t="shared" si="4"/>
        <v>35.353250000000003</v>
      </c>
      <c r="I68" s="121">
        <v>84597.5</v>
      </c>
      <c r="J68" s="121">
        <f t="shared" si="5"/>
        <v>23.8171</v>
      </c>
      <c r="K68" s="121">
        <v>52036.55</v>
      </c>
      <c r="L68" s="121">
        <f t="shared" si="6"/>
        <v>0.53710000000000002</v>
      </c>
      <c r="M68" s="121">
        <v>447.04</v>
      </c>
      <c r="N68" s="122">
        <v>711364.20000000007</v>
      </c>
      <c r="O68" s="124">
        <v>525642</v>
      </c>
      <c r="P68" s="125">
        <v>474568788.19644302</v>
      </c>
      <c r="Q68" s="126">
        <v>13423625.499676635</v>
      </c>
      <c r="R68" s="127">
        <v>0</v>
      </c>
      <c r="S68" s="128">
        <v>185722.20000000007</v>
      </c>
      <c r="T68" s="129">
        <v>10207.606800000009</v>
      </c>
      <c r="U68" s="150">
        <v>8166.0854400000071</v>
      </c>
      <c r="V68" s="130">
        <v>193888.29</v>
      </c>
      <c r="W68" s="131"/>
      <c r="X68" s="132">
        <v>719530.29</v>
      </c>
      <c r="Y68" s="25"/>
      <c r="Z68" s="26"/>
      <c r="AA68" s="26"/>
      <c r="AB68" s="26">
        <v>143</v>
      </c>
      <c r="AC68" s="24" t="s">
        <v>89</v>
      </c>
      <c r="AD68" s="24">
        <v>134.63</v>
      </c>
      <c r="AE68" s="27">
        <v>35.353250000000003</v>
      </c>
      <c r="AF68" s="27">
        <v>23.8171</v>
      </c>
      <c r="AG68" s="27">
        <v>0.53710000000000002</v>
      </c>
      <c r="AH68" s="27">
        <v>0</v>
      </c>
      <c r="AI68" s="27">
        <v>0</v>
      </c>
    </row>
    <row r="69" spans="1:35" s="27" customFormat="1" ht="16.5" x14ac:dyDescent="0.25">
      <c r="A69" s="28">
        <v>147</v>
      </c>
      <c r="B69" s="27" t="s">
        <v>90</v>
      </c>
      <c r="C69" s="27" t="b">
        <f t="shared" si="2"/>
        <v>1</v>
      </c>
      <c r="D69" s="135">
        <v>147</v>
      </c>
      <c r="E69" s="133" t="s">
        <v>90</v>
      </c>
      <c r="F69" s="119">
        <f t="shared" si="3"/>
        <v>29</v>
      </c>
      <c r="G69" s="121">
        <v>123703.56</v>
      </c>
      <c r="H69" s="121">
        <f t="shared" si="4"/>
        <v>12.079699999999999</v>
      </c>
      <c r="I69" s="121">
        <v>28905.759999999998</v>
      </c>
      <c r="J69" s="121">
        <f t="shared" si="5"/>
        <v>6</v>
      </c>
      <c r="K69" s="121">
        <v>13109.04</v>
      </c>
      <c r="L69" s="121">
        <f t="shared" si="6"/>
        <v>0</v>
      </c>
      <c r="M69" s="121">
        <v>0</v>
      </c>
      <c r="N69" s="122">
        <v>165718.36000000002</v>
      </c>
      <c r="O69" s="124">
        <v>75938</v>
      </c>
      <c r="P69" s="125">
        <v>189433117.82310101</v>
      </c>
      <c r="Q69" s="126">
        <v>15681938.940793317</v>
      </c>
      <c r="R69" s="127">
        <v>0</v>
      </c>
      <c r="S69" s="128">
        <v>89780.360000000015</v>
      </c>
      <c r="T69" s="134">
        <v>4590.3640000000159</v>
      </c>
      <c r="U69" s="150">
        <v>3672.2912000000129</v>
      </c>
      <c r="V69" s="130">
        <v>93452.65</v>
      </c>
      <c r="W69" s="131"/>
      <c r="X69" s="132">
        <v>169390.65</v>
      </c>
      <c r="Y69" s="25"/>
      <c r="Z69" s="26"/>
      <c r="AA69" s="26"/>
      <c r="AB69" s="26">
        <v>147</v>
      </c>
      <c r="AC69" s="24" t="s">
        <v>90</v>
      </c>
      <c r="AD69" s="24">
        <v>29</v>
      </c>
      <c r="AE69" s="27">
        <v>12.079699999999999</v>
      </c>
      <c r="AF69" s="27">
        <v>6</v>
      </c>
      <c r="AG69" s="27">
        <v>0</v>
      </c>
      <c r="AH69" s="27">
        <v>0</v>
      </c>
      <c r="AI69" s="27">
        <v>0</v>
      </c>
    </row>
    <row r="70" spans="1:35" s="27" customFormat="1" ht="16.5" x14ac:dyDescent="0.25">
      <c r="A70" s="28">
        <v>149</v>
      </c>
      <c r="B70" s="27" t="s">
        <v>91</v>
      </c>
      <c r="C70" s="27" t="b">
        <f t="shared" si="2"/>
        <v>1</v>
      </c>
      <c r="D70" s="135">
        <v>149</v>
      </c>
      <c r="E70" s="133" t="s">
        <v>91</v>
      </c>
      <c r="F70" s="119">
        <f t="shared" si="3"/>
        <v>465</v>
      </c>
      <c r="G70" s="121">
        <v>1983522.6</v>
      </c>
      <c r="H70" s="121">
        <f t="shared" si="4"/>
        <v>31.791499999999999</v>
      </c>
      <c r="I70" s="121">
        <v>76074.52</v>
      </c>
      <c r="J70" s="121">
        <f t="shared" si="5"/>
        <v>83.223400000000012</v>
      </c>
      <c r="K70" s="121">
        <v>181829.81</v>
      </c>
      <c r="L70" s="121">
        <f t="shared" si="6"/>
        <v>0</v>
      </c>
      <c r="M70" s="121">
        <v>0</v>
      </c>
      <c r="N70" s="122">
        <v>2241426.9300000002</v>
      </c>
      <c r="O70" s="124">
        <v>708177</v>
      </c>
      <c r="P70" s="125">
        <v>670130199.89234495</v>
      </c>
      <c r="Q70" s="126">
        <v>21078911.02629146</v>
      </c>
      <c r="R70" s="127">
        <v>0</v>
      </c>
      <c r="S70" s="128">
        <v>1533249.9300000002</v>
      </c>
      <c r="T70" s="134">
        <v>0</v>
      </c>
      <c r="U70" s="150">
        <v>0</v>
      </c>
      <c r="V70" s="130">
        <v>1533249.93</v>
      </c>
      <c r="W70" s="131"/>
      <c r="X70" s="132">
        <v>2241426.9299999997</v>
      </c>
      <c r="Y70" s="25"/>
      <c r="Z70" s="26"/>
      <c r="AA70" s="26"/>
      <c r="AB70" s="26">
        <v>149</v>
      </c>
      <c r="AC70" s="24" t="s">
        <v>91</v>
      </c>
      <c r="AD70" s="24">
        <v>465</v>
      </c>
      <c r="AE70" s="27">
        <v>31.791499999999999</v>
      </c>
      <c r="AF70" s="27">
        <v>83.223400000000012</v>
      </c>
      <c r="AG70" s="27">
        <v>0</v>
      </c>
      <c r="AH70" s="27">
        <v>0</v>
      </c>
      <c r="AI70" s="27">
        <v>0</v>
      </c>
    </row>
    <row r="71" spans="1:35" s="27" customFormat="1" ht="16.5" x14ac:dyDescent="0.25">
      <c r="A71" s="28">
        <v>151</v>
      </c>
      <c r="B71" s="27" t="s">
        <v>92</v>
      </c>
      <c r="C71" s="27" t="b">
        <f t="shared" si="2"/>
        <v>1</v>
      </c>
      <c r="D71" s="135">
        <v>151</v>
      </c>
      <c r="E71" s="133" t="s">
        <v>92</v>
      </c>
      <c r="F71" s="119">
        <f t="shared" si="3"/>
        <v>861.52</v>
      </c>
      <c r="G71" s="121">
        <v>3674934.17</v>
      </c>
      <c r="H71" s="121">
        <f t="shared" si="4"/>
        <v>45.988150000000005</v>
      </c>
      <c r="I71" s="121">
        <v>110045.96</v>
      </c>
      <c r="J71" s="121">
        <f t="shared" si="5"/>
        <v>144.46270000000001</v>
      </c>
      <c r="K71" s="121">
        <v>315627.89</v>
      </c>
      <c r="L71" s="121">
        <f t="shared" si="6"/>
        <v>20.5397</v>
      </c>
      <c r="M71" s="121">
        <v>17095.599999999999</v>
      </c>
      <c r="N71" s="122">
        <v>4119623.1580000003</v>
      </c>
      <c r="O71" s="124">
        <v>2181076</v>
      </c>
      <c r="P71" s="125">
        <v>2057334964.54546</v>
      </c>
      <c r="Q71" s="126">
        <v>44736197.575798541</v>
      </c>
      <c r="R71" s="127">
        <v>0</v>
      </c>
      <c r="S71" s="128">
        <v>1938547.1580000003</v>
      </c>
      <c r="T71" s="134">
        <v>0</v>
      </c>
      <c r="U71" s="150">
        <v>0</v>
      </c>
      <c r="V71" s="130">
        <v>1938547.16</v>
      </c>
      <c r="W71" s="131"/>
      <c r="X71" s="132">
        <v>4119623.16</v>
      </c>
      <c r="Y71" s="25"/>
      <c r="Z71" s="26"/>
      <c r="AA71" s="26"/>
      <c r="AB71" s="26">
        <v>151</v>
      </c>
      <c r="AC71" s="24" t="s">
        <v>92</v>
      </c>
      <c r="AD71" s="24">
        <v>861.52</v>
      </c>
      <c r="AE71" s="27">
        <v>45.988150000000005</v>
      </c>
      <c r="AF71" s="27">
        <v>144.46270000000001</v>
      </c>
      <c r="AG71" s="27">
        <v>20.5397</v>
      </c>
      <c r="AH71" s="27">
        <v>0.44999999999999996</v>
      </c>
      <c r="AI71" s="27">
        <v>1919.538</v>
      </c>
    </row>
    <row r="72" spans="1:35" s="27" customFormat="1" ht="16.5" x14ac:dyDescent="0.25">
      <c r="A72" s="28">
        <v>153</v>
      </c>
      <c r="B72" s="27" t="s">
        <v>93</v>
      </c>
      <c r="C72" s="27" t="b">
        <f t="shared" si="2"/>
        <v>1</v>
      </c>
      <c r="D72" s="135">
        <v>153</v>
      </c>
      <c r="E72" s="133" t="s">
        <v>93</v>
      </c>
      <c r="F72" s="119">
        <f t="shared" si="3"/>
        <v>272.67</v>
      </c>
      <c r="G72" s="121">
        <v>1163112.06</v>
      </c>
      <c r="H72" s="121">
        <f t="shared" si="4"/>
        <v>23</v>
      </c>
      <c r="I72" s="121">
        <v>55037.16</v>
      </c>
      <c r="J72" s="121">
        <f t="shared" si="5"/>
        <v>72.059899999999999</v>
      </c>
      <c r="K72" s="121">
        <v>157439.35</v>
      </c>
      <c r="L72" s="121">
        <f t="shared" si="6"/>
        <v>1</v>
      </c>
      <c r="M72" s="121">
        <v>832.32</v>
      </c>
      <c r="N72" s="122">
        <v>1376420.8900000001</v>
      </c>
      <c r="O72" s="124">
        <v>608589</v>
      </c>
      <c r="P72" s="125">
        <v>575071034.34690201</v>
      </c>
      <c r="Q72" s="126">
        <v>25003088.449865304</v>
      </c>
      <c r="R72" s="127">
        <v>0</v>
      </c>
      <c r="S72" s="128">
        <v>767831.89000000013</v>
      </c>
      <c r="T72" s="134">
        <v>108.63319999992382</v>
      </c>
      <c r="U72" s="150">
        <v>86.906559999939063</v>
      </c>
      <c r="V72" s="130">
        <v>767918.8</v>
      </c>
      <c r="W72" s="131"/>
      <c r="X72" s="132">
        <v>1376507.8</v>
      </c>
      <c r="Y72" s="25"/>
      <c r="Z72" s="26"/>
      <c r="AA72" s="26"/>
      <c r="AB72" s="26">
        <v>153</v>
      </c>
      <c r="AC72" s="24" t="s">
        <v>93</v>
      </c>
      <c r="AD72" s="24">
        <v>272.67</v>
      </c>
      <c r="AE72" s="27">
        <v>23</v>
      </c>
      <c r="AF72" s="27">
        <v>72.059899999999999</v>
      </c>
      <c r="AG72" s="27">
        <v>1</v>
      </c>
      <c r="AH72" s="27">
        <v>0</v>
      </c>
      <c r="AI72" s="27">
        <v>0</v>
      </c>
    </row>
    <row r="73" spans="1:35" s="27" customFormat="1" ht="16.5" x14ac:dyDescent="0.25">
      <c r="A73" s="28">
        <v>155</v>
      </c>
      <c r="B73" s="27" t="s">
        <v>94</v>
      </c>
      <c r="C73" s="27" t="b">
        <f t="shared" ref="C73:C136" si="7">B73=E73</f>
        <v>1</v>
      </c>
      <c r="D73" s="135">
        <v>155</v>
      </c>
      <c r="E73" s="133" t="s">
        <v>94</v>
      </c>
      <c r="F73" s="119">
        <f t="shared" ref="F73:F136" si="8">VLOOKUP(D73,AB$8:AH$252,3,FALSE)</f>
        <v>27</v>
      </c>
      <c r="G73" s="121">
        <v>115172.28</v>
      </c>
      <c r="H73" s="121">
        <f t="shared" ref="H73:H136" si="9">VLOOKUP(D73,AB$8:AH$252,4,FALSE)</f>
        <v>7</v>
      </c>
      <c r="I73" s="121">
        <v>16750.439999999999</v>
      </c>
      <c r="J73" s="121">
        <f t="shared" ref="J73:J136" si="10">VLOOKUP(D73,AB$8:AH$252,5,FALSE)</f>
        <v>1</v>
      </c>
      <c r="K73" s="121">
        <v>2184.84</v>
      </c>
      <c r="L73" s="121">
        <f t="shared" ref="L73:L136" si="11">VLOOKUP(D73,AB$8:AH$252,6,FALSE)</f>
        <v>0</v>
      </c>
      <c r="M73" s="121">
        <v>0</v>
      </c>
      <c r="N73" s="122">
        <v>134107.56</v>
      </c>
      <c r="O73" s="124">
        <v>140025</v>
      </c>
      <c r="P73" s="125">
        <v>126869962.88174801</v>
      </c>
      <c r="Q73" s="126">
        <v>18124280.411678288</v>
      </c>
      <c r="R73" s="127">
        <v>0</v>
      </c>
      <c r="S73" s="128">
        <v>0</v>
      </c>
      <c r="T73" s="134">
        <v>0</v>
      </c>
      <c r="U73" s="150" t="s">
        <v>310</v>
      </c>
      <c r="V73" s="130">
        <v>0</v>
      </c>
      <c r="W73" s="131"/>
      <c r="X73" s="132">
        <v>140025</v>
      </c>
      <c r="Y73" s="25"/>
      <c r="Z73" s="26"/>
      <c r="AA73" s="26"/>
      <c r="AB73" s="26">
        <v>155</v>
      </c>
      <c r="AC73" s="24" t="s">
        <v>94</v>
      </c>
      <c r="AD73" s="24">
        <v>27</v>
      </c>
      <c r="AE73" s="27">
        <v>7</v>
      </c>
      <c r="AF73" s="27">
        <v>1</v>
      </c>
      <c r="AG73" s="27">
        <v>0</v>
      </c>
      <c r="AH73" s="27">
        <v>0</v>
      </c>
      <c r="AI73" s="27">
        <v>0</v>
      </c>
    </row>
    <row r="74" spans="1:35" s="27" customFormat="1" ht="16.5" x14ac:dyDescent="0.25">
      <c r="A74" s="28">
        <v>159</v>
      </c>
      <c r="B74" s="27" t="s">
        <v>95</v>
      </c>
      <c r="C74" s="27" t="b">
        <f t="shared" si="7"/>
        <v>1</v>
      </c>
      <c r="D74" s="135">
        <v>159</v>
      </c>
      <c r="E74" s="133" t="s">
        <v>95</v>
      </c>
      <c r="F74" s="119">
        <f t="shared" si="8"/>
        <v>34</v>
      </c>
      <c r="G74" s="121">
        <v>145031.76</v>
      </c>
      <c r="H74" s="121">
        <f t="shared" si="9"/>
        <v>7.9769000000000005</v>
      </c>
      <c r="I74" s="121">
        <v>19088.080000000002</v>
      </c>
      <c r="J74" s="121">
        <f t="shared" si="10"/>
        <v>5.4722</v>
      </c>
      <c r="K74" s="121">
        <v>11955.88</v>
      </c>
      <c r="L74" s="121">
        <f t="shared" si="11"/>
        <v>0</v>
      </c>
      <c r="M74" s="121">
        <v>0</v>
      </c>
      <c r="N74" s="122">
        <v>176075.72000000003</v>
      </c>
      <c r="O74" s="124">
        <v>211553</v>
      </c>
      <c r="P74" s="125">
        <v>191047826.16239199</v>
      </c>
      <c r="Q74" s="126">
        <v>23950134.28304128</v>
      </c>
      <c r="R74" s="127">
        <v>0</v>
      </c>
      <c r="S74" s="128">
        <v>0</v>
      </c>
      <c r="T74" s="134">
        <v>0</v>
      </c>
      <c r="U74" s="150" t="s">
        <v>310</v>
      </c>
      <c r="V74" s="130">
        <v>0</v>
      </c>
      <c r="W74" s="131"/>
      <c r="X74" s="132">
        <v>211553</v>
      </c>
      <c r="Y74" s="25"/>
      <c r="Z74" s="26"/>
      <c r="AA74" s="26"/>
      <c r="AB74" s="26">
        <v>159</v>
      </c>
      <c r="AC74" s="24" t="s">
        <v>95</v>
      </c>
      <c r="AD74" s="24">
        <v>34</v>
      </c>
      <c r="AE74" s="27">
        <v>7.9769000000000005</v>
      </c>
      <c r="AF74" s="27">
        <v>5.4722</v>
      </c>
      <c r="AG74" s="27">
        <v>0</v>
      </c>
      <c r="AH74" s="27">
        <v>0</v>
      </c>
      <c r="AI74" s="27">
        <v>0</v>
      </c>
    </row>
    <row r="75" spans="1:35" s="27" customFormat="1" ht="16.5" x14ac:dyDescent="0.25">
      <c r="A75" s="28">
        <v>161</v>
      </c>
      <c r="B75" s="27" t="s">
        <v>96</v>
      </c>
      <c r="C75" s="27" t="b">
        <f t="shared" si="7"/>
        <v>1</v>
      </c>
      <c r="D75" s="135">
        <v>161</v>
      </c>
      <c r="E75" s="133" t="s">
        <v>96</v>
      </c>
      <c r="F75" s="119">
        <f t="shared" si="8"/>
        <v>217</v>
      </c>
      <c r="G75" s="121">
        <v>925643.88</v>
      </c>
      <c r="H75" s="121">
        <f t="shared" si="9"/>
        <v>93</v>
      </c>
      <c r="I75" s="121">
        <v>222541.56</v>
      </c>
      <c r="J75" s="121">
        <f t="shared" si="10"/>
        <v>35.876199999999997</v>
      </c>
      <c r="K75" s="121">
        <v>78383.759999999995</v>
      </c>
      <c r="L75" s="121">
        <f t="shared" si="11"/>
        <v>0</v>
      </c>
      <c r="M75" s="121">
        <v>0</v>
      </c>
      <c r="N75" s="122">
        <v>1226569.2</v>
      </c>
      <c r="O75" s="124">
        <v>377871</v>
      </c>
      <c r="P75" s="125">
        <v>342756715.101138</v>
      </c>
      <c r="Q75" s="126">
        <v>3685556.0763563225</v>
      </c>
      <c r="R75" s="127">
        <v>653808.18000000005</v>
      </c>
      <c r="S75" s="128">
        <v>1502506.38</v>
      </c>
      <c r="T75" s="134">
        <v>0</v>
      </c>
      <c r="U75" s="150">
        <v>0</v>
      </c>
      <c r="V75" s="130">
        <v>1502506.38</v>
      </c>
      <c r="W75" s="131"/>
      <c r="X75" s="132">
        <v>1880377.38</v>
      </c>
      <c r="Y75" s="25"/>
      <c r="Z75" s="26"/>
      <c r="AA75" s="26"/>
      <c r="AB75" s="26">
        <v>161</v>
      </c>
      <c r="AC75" s="24" t="s">
        <v>96</v>
      </c>
      <c r="AD75" s="24">
        <v>217</v>
      </c>
      <c r="AE75" s="27">
        <v>93</v>
      </c>
      <c r="AF75" s="27">
        <v>35.876199999999997</v>
      </c>
      <c r="AG75" s="27">
        <v>0</v>
      </c>
      <c r="AH75" s="27">
        <v>0</v>
      </c>
      <c r="AI75" s="27">
        <v>0</v>
      </c>
    </row>
    <row r="76" spans="1:35" s="27" customFormat="1" ht="16.5" x14ac:dyDescent="0.25">
      <c r="A76" s="28">
        <v>162</v>
      </c>
      <c r="B76" s="27" t="s">
        <v>97</v>
      </c>
      <c r="C76" s="27" t="b">
        <f t="shared" si="7"/>
        <v>1</v>
      </c>
      <c r="D76" s="135">
        <v>162</v>
      </c>
      <c r="E76" s="133" t="s">
        <v>97</v>
      </c>
      <c r="F76" s="119">
        <f t="shared" si="8"/>
        <v>10.83</v>
      </c>
      <c r="G76" s="121">
        <v>46196.88</v>
      </c>
      <c r="H76" s="121">
        <f t="shared" si="9"/>
        <v>5</v>
      </c>
      <c r="I76" s="121">
        <v>11964.6</v>
      </c>
      <c r="J76" s="121">
        <f t="shared" si="10"/>
        <v>1</v>
      </c>
      <c r="K76" s="121">
        <v>2184.84</v>
      </c>
      <c r="L76" s="121">
        <f t="shared" si="11"/>
        <v>0</v>
      </c>
      <c r="M76" s="121">
        <v>0</v>
      </c>
      <c r="N76" s="122">
        <v>60346.319999999992</v>
      </c>
      <c r="O76" s="124">
        <v>34505</v>
      </c>
      <c r="P76" s="125">
        <v>31291957.081734199</v>
      </c>
      <c r="Q76" s="126">
        <v>6258391.4163468396</v>
      </c>
      <c r="R76" s="127">
        <v>6721.15</v>
      </c>
      <c r="S76" s="128">
        <v>32562.469999999994</v>
      </c>
      <c r="T76" s="134">
        <v>34762.354400000004</v>
      </c>
      <c r="U76" s="150">
        <v>27809.883520000003</v>
      </c>
      <c r="V76" s="130">
        <v>60372.35</v>
      </c>
      <c r="W76" s="131"/>
      <c r="X76" s="132">
        <v>94877.35</v>
      </c>
      <c r="Y76" s="25"/>
      <c r="Z76" s="26"/>
      <c r="AA76" s="26"/>
      <c r="AB76" s="26">
        <v>162</v>
      </c>
      <c r="AC76" s="24" t="s">
        <v>97</v>
      </c>
      <c r="AD76" s="24">
        <v>10.83</v>
      </c>
      <c r="AE76" s="27">
        <v>5</v>
      </c>
      <c r="AF76" s="27">
        <v>1</v>
      </c>
      <c r="AG76" s="27">
        <v>0</v>
      </c>
      <c r="AH76" s="27">
        <v>0</v>
      </c>
      <c r="AI76" s="27">
        <v>0</v>
      </c>
    </row>
    <row r="77" spans="1:35" s="27" customFormat="1" ht="16.5" x14ac:dyDescent="0.25">
      <c r="A77" s="28">
        <v>163</v>
      </c>
      <c r="B77" s="27" t="s">
        <v>98</v>
      </c>
      <c r="C77" s="27" t="b">
        <f t="shared" si="7"/>
        <v>1</v>
      </c>
      <c r="D77" s="135">
        <v>163</v>
      </c>
      <c r="E77" s="133" t="s">
        <v>98</v>
      </c>
      <c r="F77" s="119">
        <f t="shared" si="8"/>
        <v>388.13</v>
      </c>
      <c r="G77" s="121">
        <v>1655622.85</v>
      </c>
      <c r="H77" s="121">
        <f t="shared" si="9"/>
        <v>66.252449999999996</v>
      </c>
      <c r="I77" s="121">
        <v>158536.81</v>
      </c>
      <c r="J77" s="121">
        <f t="shared" si="10"/>
        <v>98.794399999999996</v>
      </c>
      <c r="K77" s="121">
        <v>215849.96</v>
      </c>
      <c r="L77" s="121">
        <f t="shared" si="11"/>
        <v>6.0388999999999999</v>
      </c>
      <c r="M77" s="121">
        <v>5026.3</v>
      </c>
      <c r="N77" s="122">
        <v>2035035.9200000002</v>
      </c>
      <c r="O77" s="124">
        <v>1192321</v>
      </c>
      <c r="P77" s="125">
        <v>1078474140.98807</v>
      </c>
      <c r="Q77" s="126">
        <v>16278252.970087446</v>
      </c>
      <c r="R77" s="127">
        <v>0</v>
      </c>
      <c r="S77" s="128">
        <v>842714.92000000016</v>
      </c>
      <c r="T77" s="134">
        <v>71881.593999999692</v>
      </c>
      <c r="U77" s="150">
        <v>57505.275199999756</v>
      </c>
      <c r="V77" s="130">
        <v>900220.2</v>
      </c>
      <c r="W77" s="131"/>
      <c r="X77" s="132">
        <v>2092541.2</v>
      </c>
      <c r="Y77" s="25"/>
      <c r="Z77" s="26"/>
      <c r="AA77" s="26"/>
      <c r="AB77" s="26">
        <v>163</v>
      </c>
      <c r="AC77" s="24" t="s">
        <v>98</v>
      </c>
      <c r="AD77" s="24">
        <v>388.13</v>
      </c>
      <c r="AE77" s="27">
        <v>66.252449999999996</v>
      </c>
      <c r="AF77" s="27">
        <v>98.794399999999996</v>
      </c>
      <c r="AG77" s="27">
        <v>6.0388999999999999</v>
      </c>
      <c r="AH77" s="27">
        <v>0</v>
      </c>
      <c r="AI77" s="27">
        <v>0</v>
      </c>
    </row>
    <row r="78" spans="1:35" s="27" customFormat="1" ht="16.5" x14ac:dyDescent="0.25">
      <c r="A78" s="28">
        <v>165</v>
      </c>
      <c r="B78" s="27" t="s">
        <v>99</v>
      </c>
      <c r="C78" s="27" t="b">
        <f t="shared" si="7"/>
        <v>1</v>
      </c>
      <c r="D78" s="135">
        <v>165</v>
      </c>
      <c r="E78" s="133" t="s">
        <v>99</v>
      </c>
      <c r="F78" s="119">
        <f t="shared" si="8"/>
        <v>827.04</v>
      </c>
      <c r="G78" s="121">
        <v>3527854.91</v>
      </c>
      <c r="H78" s="121">
        <f t="shared" si="9"/>
        <v>179.45920000000001</v>
      </c>
      <c r="I78" s="121">
        <v>429431.51</v>
      </c>
      <c r="J78" s="121">
        <f t="shared" si="10"/>
        <v>165.17830000000001</v>
      </c>
      <c r="K78" s="121">
        <v>360888.16</v>
      </c>
      <c r="L78" s="121">
        <f t="shared" si="11"/>
        <v>7</v>
      </c>
      <c r="M78" s="121">
        <v>5826.24</v>
      </c>
      <c r="N78" s="122">
        <v>4324000.82</v>
      </c>
      <c r="O78" s="124">
        <v>1786082</v>
      </c>
      <c r="P78" s="125">
        <v>1620148020.1342001</v>
      </c>
      <c r="Q78" s="126">
        <v>9027946.2971761823</v>
      </c>
      <c r="R78" s="127">
        <v>0</v>
      </c>
      <c r="S78" s="128">
        <v>2537918.8200000003</v>
      </c>
      <c r="T78" s="134">
        <v>668108.82960000029</v>
      </c>
      <c r="U78" s="150">
        <v>534487.06368000025</v>
      </c>
      <c r="V78" s="130">
        <v>3072405.88</v>
      </c>
      <c r="W78" s="131"/>
      <c r="X78" s="132">
        <v>4858487.88</v>
      </c>
      <c r="Y78" s="25"/>
      <c r="Z78" s="26"/>
      <c r="AA78" s="26"/>
      <c r="AB78" s="26">
        <v>165</v>
      </c>
      <c r="AC78" s="24" t="s">
        <v>99</v>
      </c>
      <c r="AD78" s="24">
        <v>827.04</v>
      </c>
      <c r="AE78" s="27">
        <v>179.45920000000001</v>
      </c>
      <c r="AF78" s="27">
        <v>165.17830000000001</v>
      </c>
      <c r="AG78" s="27">
        <v>7</v>
      </c>
      <c r="AH78" s="27">
        <v>0</v>
      </c>
      <c r="AI78" s="27">
        <v>0</v>
      </c>
    </row>
    <row r="79" spans="1:35" s="27" customFormat="1" ht="16.5" x14ac:dyDescent="0.25">
      <c r="A79" s="28">
        <v>167</v>
      </c>
      <c r="B79" s="27" t="s">
        <v>100</v>
      </c>
      <c r="C79" s="27" t="b">
        <f t="shared" si="7"/>
        <v>1</v>
      </c>
      <c r="D79" s="135">
        <v>167</v>
      </c>
      <c r="E79" s="133" t="s">
        <v>100</v>
      </c>
      <c r="F79" s="119">
        <f t="shared" si="8"/>
        <v>542.51</v>
      </c>
      <c r="G79" s="121">
        <v>2314152.36</v>
      </c>
      <c r="H79" s="121">
        <f t="shared" si="9"/>
        <v>104.30565</v>
      </c>
      <c r="I79" s="121">
        <v>249595.08</v>
      </c>
      <c r="J79" s="121">
        <f t="shared" si="10"/>
        <v>112.98610000000001</v>
      </c>
      <c r="K79" s="121">
        <v>246856.55</v>
      </c>
      <c r="L79" s="121">
        <f t="shared" si="11"/>
        <v>2</v>
      </c>
      <c r="M79" s="121">
        <v>1664.64</v>
      </c>
      <c r="N79" s="122">
        <v>2812268.63</v>
      </c>
      <c r="O79" s="124">
        <v>958555</v>
      </c>
      <c r="P79" s="125">
        <v>867850190.39407003</v>
      </c>
      <c r="Q79" s="126">
        <v>8320260.6032757573</v>
      </c>
      <c r="R79" s="127">
        <v>0</v>
      </c>
      <c r="S79" s="128">
        <v>1853713.63</v>
      </c>
      <c r="T79" s="134">
        <v>747915.10480000009</v>
      </c>
      <c r="U79" s="150">
        <v>598332.08384000009</v>
      </c>
      <c r="V79" s="130">
        <v>2452045.71</v>
      </c>
      <c r="W79" s="131"/>
      <c r="X79" s="132">
        <v>3410600.71</v>
      </c>
      <c r="Y79" s="25"/>
      <c r="Z79" s="26"/>
      <c r="AA79" s="26"/>
      <c r="AB79" s="26">
        <v>167</v>
      </c>
      <c r="AC79" s="24" t="s">
        <v>100</v>
      </c>
      <c r="AD79" s="24">
        <v>542.51</v>
      </c>
      <c r="AE79" s="27">
        <v>104.30565</v>
      </c>
      <c r="AF79" s="27">
        <v>112.98610000000001</v>
      </c>
      <c r="AG79" s="27">
        <v>2</v>
      </c>
      <c r="AH79" s="27">
        <v>0</v>
      </c>
      <c r="AI79" s="27">
        <v>0</v>
      </c>
    </row>
    <row r="80" spans="1:35" s="27" customFormat="1" ht="16.5" x14ac:dyDescent="0.25">
      <c r="A80" s="28">
        <v>171</v>
      </c>
      <c r="B80" s="27" t="s">
        <v>101</v>
      </c>
      <c r="C80" s="27" t="b">
        <f t="shared" si="7"/>
        <v>1</v>
      </c>
      <c r="D80" s="135">
        <v>171</v>
      </c>
      <c r="E80" s="133" t="s">
        <v>101</v>
      </c>
      <c r="F80" s="119">
        <f t="shared" si="8"/>
        <v>15</v>
      </c>
      <c r="G80" s="121">
        <v>63984.6</v>
      </c>
      <c r="H80" s="121">
        <f t="shared" si="9"/>
        <v>1</v>
      </c>
      <c r="I80" s="121">
        <v>2392.92</v>
      </c>
      <c r="J80" s="121">
        <f t="shared" si="10"/>
        <v>2</v>
      </c>
      <c r="K80" s="121">
        <v>4369.68</v>
      </c>
      <c r="L80" s="121">
        <f t="shared" si="11"/>
        <v>0</v>
      </c>
      <c r="M80" s="121">
        <v>0</v>
      </c>
      <c r="N80" s="122">
        <v>70747.200000000012</v>
      </c>
      <c r="O80" s="124">
        <v>150604</v>
      </c>
      <c r="P80" s="125">
        <v>145246333.98322901</v>
      </c>
      <c r="Q80" s="126">
        <v>145246333.98322901</v>
      </c>
      <c r="R80" s="127">
        <v>0</v>
      </c>
      <c r="S80" s="128">
        <v>0</v>
      </c>
      <c r="T80" s="134">
        <v>0</v>
      </c>
      <c r="U80" s="150" t="s">
        <v>310</v>
      </c>
      <c r="V80" s="130">
        <v>0</v>
      </c>
      <c r="W80" s="131"/>
      <c r="X80" s="132">
        <v>150604</v>
      </c>
      <c r="Y80" s="25"/>
      <c r="Z80" s="26"/>
      <c r="AA80" s="26"/>
      <c r="AB80" s="26">
        <v>171</v>
      </c>
      <c r="AC80" s="24" t="s">
        <v>101</v>
      </c>
      <c r="AD80" s="24">
        <v>15</v>
      </c>
      <c r="AE80" s="27">
        <v>1</v>
      </c>
      <c r="AF80" s="27">
        <v>2</v>
      </c>
      <c r="AG80" s="27">
        <v>0</v>
      </c>
      <c r="AH80" s="27">
        <v>0</v>
      </c>
      <c r="AI80" s="27">
        <v>0</v>
      </c>
    </row>
    <row r="81" spans="1:35" s="27" customFormat="1" ht="16.5" x14ac:dyDescent="0.25">
      <c r="A81" s="28">
        <v>173</v>
      </c>
      <c r="B81" s="27" t="s">
        <v>102</v>
      </c>
      <c r="C81" s="27" t="b">
        <f t="shared" si="7"/>
        <v>1</v>
      </c>
      <c r="D81" s="135">
        <v>173</v>
      </c>
      <c r="E81" s="133" t="s">
        <v>102</v>
      </c>
      <c r="F81" s="119">
        <f t="shared" si="8"/>
        <v>1766.84</v>
      </c>
      <c r="G81" s="121">
        <v>7536703.3799999999</v>
      </c>
      <c r="H81" s="121">
        <f t="shared" si="9"/>
        <v>270.42415</v>
      </c>
      <c r="I81" s="121">
        <v>647103.36</v>
      </c>
      <c r="J81" s="121">
        <f t="shared" si="10"/>
        <v>348.55540000000002</v>
      </c>
      <c r="K81" s="121">
        <v>761537.78</v>
      </c>
      <c r="L81" s="121">
        <f t="shared" si="11"/>
        <v>29.316099999999999</v>
      </c>
      <c r="M81" s="121">
        <v>24400.38</v>
      </c>
      <c r="N81" s="122">
        <v>8975887.4216000009</v>
      </c>
      <c r="O81" s="124">
        <v>4067838</v>
      </c>
      <c r="P81" s="125">
        <v>3701263028.8866</v>
      </c>
      <c r="Q81" s="126">
        <v>13686880.513025926</v>
      </c>
      <c r="R81" s="127">
        <v>0</v>
      </c>
      <c r="S81" s="128">
        <v>4908049.4216000009</v>
      </c>
      <c r="T81" s="134">
        <v>0</v>
      </c>
      <c r="U81" s="150">
        <v>0</v>
      </c>
      <c r="V81" s="130">
        <v>4908049.42</v>
      </c>
      <c r="W81" s="131"/>
      <c r="X81" s="132">
        <v>8975887.4199999999</v>
      </c>
      <c r="Y81" s="25"/>
      <c r="Z81" s="26"/>
      <c r="AA81" s="26"/>
      <c r="AB81" s="26">
        <v>173</v>
      </c>
      <c r="AC81" s="24" t="s">
        <v>102</v>
      </c>
      <c r="AD81" s="24">
        <v>1766.84</v>
      </c>
      <c r="AE81" s="27">
        <v>270.42415</v>
      </c>
      <c r="AF81" s="27">
        <v>348.55540000000002</v>
      </c>
      <c r="AG81" s="27">
        <v>29.316099999999999</v>
      </c>
      <c r="AH81" s="27">
        <v>1.44</v>
      </c>
      <c r="AI81" s="27">
        <v>6142.5216</v>
      </c>
    </row>
    <row r="82" spans="1:35" s="27" customFormat="1" ht="16.5" x14ac:dyDescent="0.25">
      <c r="A82" s="28">
        <v>175</v>
      </c>
      <c r="B82" s="27" t="s">
        <v>103</v>
      </c>
      <c r="C82" s="27" t="b">
        <f t="shared" si="7"/>
        <v>1</v>
      </c>
      <c r="D82" s="135">
        <v>175</v>
      </c>
      <c r="E82" s="133" t="s">
        <v>103</v>
      </c>
      <c r="F82" s="119">
        <f t="shared" si="8"/>
        <v>703.51</v>
      </c>
      <c r="G82" s="121">
        <v>3000920.4</v>
      </c>
      <c r="H82" s="121">
        <f t="shared" si="9"/>
        <v>304.59109999999998</v>
      </c>
      <c r="I82" s="121">
        <v>728862.14</v>
      </c>
      <c r="J82" s="121">
        <f t="shared" si="10"/>
        <v>154.04510000000002</v>
      </c>
      <c r="K82" s="121">
        <v>336563.9</v>
      </c>
      <c r="L82" s="121">
        <f t="shared" si="11"/>
        <v>1</v>
      </c>
      <c r="M82" s="121">
        <v>832.32</v>
      </c>
      <c r="N82" s="122">
        <v>4067178.76</v>
      </c>
      <c r="O82" s="124">
        <v>1080183</v>
      </c>
      <c r="P82" s="125">
        <v>979223981.10567701</v>
      </c>
      <c r="Q82" s="126">
        <v>3214880.4778132946</v>
      </c>
      <c r="R82" s="127">
        <v>2458168.52</v>
      </c>
      <c r="S82" s="128">
        <v>5445164.2799999993</v>
      </c>
      <c r="T82" s="134">
        <v>1287773.3696000008</v>
      </c>
      <c r="U82" s="150">
        <v>1030218.6956800007</v>
      </c>
      <c r="V82" s="130">
        <v>6475382.9800000004</v>
      </c>
      <c r="W82" s="131"/>
      <c r="X82" s="132">
        <v>7555565.9800000004</v>
      </c>
      <c r="Y82" s="25"/>
      <c r="Z82" s="26"/>
      <c r="AA82" s="26"/>
      <c r="AB82" s="26">
        <v>175</v>
      </c>
      <c r="AC82" s="24" t="s">
        <v>103</v>
      </c>
      <c r="AD82" s="24">
        <v>703.51</v>
      </c>
      <c r="AE82" s="27">
        <v>304.59109999999998</v>
      </c>
      <c r="AF82" s="27">
        <v>154.04510000000002</v>
      </c>
      <c r="AG82" s="27">
        <v>1</v>
      </c>
      <c r="AH82" s="27">
        <v>0</v>
      </c>
      <c r="AI82" s="27">
        <v>0</v>
      </c>
    </row>
    <row r="83" spans="1:35" s="27" customFormat="1" ht="16.5" x14ac:dyDescent="0.25">
      <c r="A83" s="28">
        <v>177</v>
      </c>
      <c r="B83" s="27" t="s">
        <v>104</v>
      </c>
      <c r="C83" s="27" t="b">
        <f t="shared" si="7"/>
        <v>1</v>
      </c>
      <c r="D83" s="135">
        <v>177</v>
      </c>
      <c r="E83" s="133" t="s">
        <v>104</v>
      </c>
      <c r="F83" s="119">
        <f t="shared" si="8"/>
        <v>220.05</v>
      </c>
      <c r="G83" s="121">
        <v>938654.08</v>
      </c>
      <c r="H83" s="121">
        <f t="shared" si="9"/>
        <v>77</v>
      </c>
      <c r="I83" s="121">
        <v>184254.84</v>
      </c>
      <c r="J83" s="121">
        <f t="shared" si="10"/>
        <v>47.949100000000001</v>
      </c>
      <c r="K83" s="121">
        <v>104761.11</v>
      </c>
      <c r="L83" s="121">
        <f t="shared" si="11"/>
        <v>1</v>
      </c>
      <c r="M83" s="121">
        <v>832.32</v>
      </c>
      <c r="N83" s="122">
        <v>1228502.3500000001</v>
      </c>
      <c r="O83" s="124">
        <v>561062</v>
      </c>
      <c r="P83" s="125">
        <v>581041228.98890805</v>
      </c>
      <c r="Q83" s="126">
        <v>7545989.9868689356</v>
      </c>
      <c r="R83" s="127">
        <v>0</v>
      </c>
      <c r="S83" s="128">
        <v>667440.35000000009</v>
      </c>
      <c r="T83" s="134">
        <v>189638.51080000016</v>
      </c>
      <c r="U83" s="150">
        <v>151710.80864000015</v>
      </c>
      <c r="V83" s="130">
        <v>819151.16</v>
      </c>
      <c r="W83" s="131"/>
      <c r="X83" s="132">
        <v>1380213.1600000001</v>
      </c>
      <c r="Y83" s="25"/>
      <c r="Z83" s="26"/>
      <c r="AA83" s="26"/>
      <c r="AB83" s="26">
        <v>177</v>
      </c>
      <c r="AC83" s="24" t="s">
        <v>104</v>
      </c>
      <c r="AD83" s="24">
        <v>220.05</v>
      </c>
      <c r="AE83" s="27">
        <v>77</v>
      </c>
      <c r="AF83" s="27">
        <v>47.949100000000001</v>
      </c>
      <c r="AG83" s="27">
        <v>1</v>
      </c>
      <c r="AH83" s="27">
        <v>0</v>
      </c>
      <c r="AI83" s="27">
        <v>0</v>
      </c>
    </row>
    <row r="84" spans="1:35" s="27" customFormat="1" ht="16.5" x14ac:dyDescent="0.25">
      <c r="A84" s="28">
        <v>179</v>
      </c>
      <c r="B84" s="27" t="s">
        <v>105</v>
      </c>
      <c r="C84" s="27" t="b">
        <f t="shared" si="7"/>
        <v>1</v>
      </c>
      <c r="D84" s="135">
        <v>179</v>
      </c>
      <c r="E84" s="133" t="s">
        <v>105</v>
      </c>
      <c r="F84" s="119">
        <f t="shared" si="8"/>
        <v>140</v>
      </c>
      <c r="G84" s="121">
        <v>597189.6</v>
      </c>
      <c r="H84" s="121">
        <f t="shared" si="9"/>
        <v>17.320500000000003</v>
      </c>
      <c r="I84" s="121">
        <v>41446.57</v>
      </c>
      <c r="J84" s="121">
        <f t="shared" si="10"/>
        <v>25.568100000000001</v>
      </c>
      <c r="K84" s="121">
        <v>55862.21</v>
      </c>
      <c r="L84" s="121">
        <f t="shared" si="11"/>
        <v>0</v>
      </c>
      <c r="M84" s="121">
        <v>0</v>
      </c>
      <c r="N84" s="122">
        <v>694498.37999999989</v>
      </c>
      <c r="O84" s="124">
        <v>441903</v>
      </c>
      <c r="P84" s="125">
        <v>399588379.93539602</v>
      </c>
      <c r="Q84" s="126">
        <v>23070256.628584392</v>
      </c>
      <c r="R84" s="127">
        <v>0</v>
      </c>
      <c r="S84" s="128">
        <v>252595.37999999989</v>
      </c>
      <c r="T84" s="134">
        <v>189825.6764</v>
      </c>
      <c r="U84" s="150">
        <v>151860.54112000001</v>
      </c>
      <c r="V84" s="130">
        <v>404455.92</v>
      </c>
      <c r="W84" s="131"/>
      <c r="X84" s="132">
        <v>846358.91999999993</v>
      </c>
      <c r="Y84" s="25"/>
      <c r="Z84" s="26"/>
      <c r="AA84" s="26"/>
      <c r="AB84" s="26">
        <v>179</v>
      </c>
      <c r="AC84" s="24" t="s">
        <v>105</v>
      </c>
      <c r="AD84" s="24">
        <v>140</v>
      </c>
      <c r="AE84" s="27">
        <v>17.320500000000003</v>
      </c>
      <c r="AF84" s="27">
        <v>25.568100000000001</v>
      </c>
      <c r="AG84" s="27">
        <v>0</v>
      </c>
      <c r="AH84" s="27">
        <v>0</v>
      </c>
      <c r="AI84" s="27">
        <v>0</v>
      </c>
    </row>
    <row r="85" spans="1:35" s="27" customFormat="1" ht="16.5" x14ac:dyDescent="0.25">
      <c r="A85" s="28">
        <v>183</v>
      </c>
      <c r="B85" s="29" t="s">
        <v>106</v>
      </c>
      <c r="C85" s="30" t="b">
        <f t="shared" si="7"/>
        <v>1</v>
      </c>
      <c r="D85" s="135">
        <v>183</v>
      </c>
      <c r="E85" s="133" t="s">
        <v>106</v>
      </c>
      <c r="F85" s="119">
        <f t="shared" si="8"/>
        <v>98.09</v>
      </c>
      <c r="G85" s="121">
        <v>418416.63</v>
      </c>
      <c r="H85" s="121">
        <f t="shared" si="9"/>
        <v>16.46875</v>
      </c>
      <c r="I85" s="121">
        <v>39408.400000000001</v>
      </c>
      <c r="J85" s="121">
        <f t="shared" si="10"/>
        <v>12</v>
      </c>
      <c r="K85" s="121">
        <v>26218.080000000002</v>
      </c>
      <c r="L85" s="121">
        <f t="shared" si="11"/>
        <v>0</v>
      </c>
      <c r="M85" s="121">
        <v>0</v>
      </c>
      <c r="N85" s="122">
        <v>484043.11000000004</v>
      </c>
      <c r="O85" s="124">
        <v>693028</v>
      </c>
      <c r="P85" s="125">
        <v>625768508.34939098</v>
      </c>
      <c r="Q85" s="126">
        <v>37997328.780228674</v>
      </c>
      <c r="R85" s="127">
        <v>0</v>
      </c>
      <c r="S85" s="128">
        <v>0</v>
      </c>
      <c r="T85" s="134">
        <v>0</v>
      </c>
      <c r="U85" s="150" t="s">
        <v>310</v>
      </c>
      <c r="V85" s="130">
        <v>0</v>
      </c>
      <c r="W85" s="131"/>
      <c r="X85" s="132">
        <v>693028</v>
      </c>
      <c r="Y85" s="25"/>
      <c r="Z85" s="26"/>
      <c r="AA85" s="26"/>
      <c r="AB85" s="26">
        <v>183</v>
      </c>
      <c r="AC85" s="24" t="s">
        <v>106</v>
      </c>
      <c r="AD85" s="24">
        <v>98.09</v>
      </c>
      <c r="AE85" s="27">
        <v>16.46875</v>
      </c>
      <c r="AF85" s="27">
        <v>12</v>
      </c>
      <c r="AG85" s="27">
        <v>0</v>
      </c>
      <c r="AH85" s="27">
        <v>0</v>
      </c>
      <c r="AI85" s="27">
        <v>0</v>
      </c>
    </row>
    <row r="86" spans="1:35" s="27" customFormat="1" ht="16.5" x14ac:dyDescent="0.25">
      <c r="A86" s="28">
        <v>185</v>
      </c>
      <c r="B86" s="27" t="s">
        <v>107</v>
      </c>
      <c r="C86" s="27" t="b">
        <f t="shared" si="7"/>
        <v>1</v>
      </c>
      <c r="D86" s="135">
        <v>185</v>
      </c>
      <c r="E86" s="133" t="s">
        <v>107</v>
      </c>
      <c r="F86" s="119">
        <f t="shared" si="8"/>
        <v>787.99</v>
      </c>
      <c r="G86" s="121">
        <v>3361281.66</v>
      </c>
      <c r="H86" s="121">
        <f t="shared" si="9"/>
        <v>503.86509999999998</v>
      </c>
      <c r="I86" s="121">
        <v>1205708.8799999999</v>
      </c>
      <c r="J86" s="121">
        <f t="shared" si="10"/>
        <v>284.29509999999999</v>
      </c>
      <c r="K86" s="121">
        <v>621139.31000000006</v>
      </c>
      <c r="L86" s="121">
        <f t="shared" si="11"/>
        <v>8.8331</v>
      </c>
      <c r="M86" s="121">
        <v>7351.97</v>
      </c>
      <c r="N86" s="122">
        <v>5195481.8199999994</v>
      </c>
      <c r="O86" s="124">
        <v>1256643</v>
      </c>
      <c r="P86" s="125">
        <v>1244130438.4212201</v>
      </c>
      <c r="Q86" s="126">
        <v>2469173.6705344748</v>
      </c>
      <c r="R86" s="127">
        <v>4896762.88</v>
      </c>
      <c r="S86" s="128">
        <v>8835601.6999999993</v>
      </c>
      <c r="T86" s="134">
        <v>665653.17840000242</v>
      </c>
      <c r="U86" s="150">
        <v>532522.54272000201</v>
      </c>
      <c r="V86" s="130">
        <v>9368124.2400000002</v>
      </c>
      <c r="W86" s="131"/>
      <c r="X86" s="132">
        <v>10624767.24</v>
      </c>
      <c r="Y86" s="25"/>
      <c r="Z86" s="26"/>
      <c r="AA86" s="26"/>
      <c r="AB86" s="26">
        <v>185</v>
      </c>
      <c r="AC86" s="24" t="s">
        <v>107</v>
      </c>
      <c r="AD86" s="24">
        <v>787.99</v>
      </c>
      <c r="AE86" s="27">
        <v>503.86509999999998</v>
      </c>
      <c r="AF86" s="27">
        <v>284.29509999999999</v>
      </c>
      <c r="AG86" s="27">
        <v>8.8331</v>
      </c>
      <c r="AH86" s="27">
        <v>0</v>
      </c>
      <c r="AI86" s="27">
        <v>0</v>
      </c>
    </row>
    <row r="87" spans="1:35" s="27" customFormat="1" ht="16.5" x14ac:dyDescent="0.25">
      <c r="A87" s="28">
        <v>187</v>
      </c>
      <c r="B87" s="27" t="s">
        <v>108</v>
      </c>
      <c r="C87" s="27" t="b">
        <f t="shared" si="7"/>
        <v>1</v>
      </c>
      <c r="D87" s="135">
        <v>187</v>
      </c>
      <c r="E87" s="133" t="s">
        <v>108</v>
      </c>
      <c r="F87" s="119">
        <f t="shared" si="8"/>
        <v>101</v>
      </c>
      <c r="G87" s="121">
        <v>430829.64</v>
      </c>
      <c r="H87" s="121">
        <f t="shared" si="9"/>
        <v>42.184600000000003</v>
      </c>
      <c r="I87" s="121">
        <v>100944.37</v>
      </c>
      <c r="J87" s="121">
        <f t="shared" si="10"/>
        <v>31.675999999999998</v>
      </c>
      <c r="K87" s="121">
        <v>69206.990000000005</v>
      </c>
      <c r="L87" s="121">
        <f t="shared" si="11"/>
        <v>0</v>
      </c>
      <c r="M87" s="121">
        <v>0</v>
      </c>
      <c r="N87" s="122">
        <v>600981</v>
      </c>
      <c r="O87" s="124">
        <v>1283652</v>
      </c>
      <c r="P87" s="125">
        <v>1154062798.0895801</v>
      </c>
      <c r="Q87" s="126">
        <v>27357443.192292448</v>
      </c>
      <c r="R87" s="127">
        <v>0</v>
      </c>
      <c r="S87" s="128">
        <v>0</v>
      </c>
      <c r="T87" s="134">
        <v>0</v>
      </c>
      <c r="U87" s="150" t="s">
        <v>310</v>
      </c>
      <c r="V87" s="130">
        <v>0</v>
      </c>
      <c r="W87" s="131"/>
      <c r="X87" s="132">
        <v>1283652</v>
      </c>
      <c r="Y87" s="25"/>
      <c r="Z87" s="26"/>
      <c r="AA87" s="26"/>
      <c r="AB87" s="26">
        <v>187</v>
      </c>
      <c r="AC87" s="24" t="s">
        <v>108</v>
      </c>
      <c r="AD87" s="24">
        <v>101</v>
      </c>
      <c r="AE87" s="27">
        <v>42.184600000000003</v>
      </c>
      <c r="AF87" s="27">
        <v>31.675999999999998</v>
      </c>
      <c r="AG87" s="27">
        <v>0</v>
      </c>
      <c r="AH87" s="27">
        <v>0</v>
      </c>
      <c r="AI87" s="27">
        <v>0</v>
      </c>
    </row>
    <row r="88" spans="1:35" s="27" customFormat="1" ht="16.5" x14ac:dyDescent="0.25">
      <c r="A88" s="28">
        <v>189</v>
      </c>
      <c r="B88" s="27" t="s">
        <v>109</v>
      </c>
      <c r="C88" s="27" t="b">
        <f t="shared" si="7"/>
        <v>1</v>
      </c>
      <c r="D88" s="135">
        <v>189</v>
      </c>
      <c r="E88" s="133" t="s">
        <v>109</v>
      </c>
      <c r="F88" s="119">
        <f t="shared" si="8"/>
        <v>459.48</v>
      </c>
      <c r="G88" s="121">
        <v>1959976.27</v>
      </c>
      <c r="H88" s="121">
        <f t="shared" si="9"/>
        <v>68.336199999999991</v>
      </c>
      <c r="I88" s="121">
        <v>163523.06</v>
      </c>
      <c r="J88" s="121">
        <f t="shared" si="10"/>
        <v>112.82429999999999</v>
      </c>
      <c r="K88" s="121">
        <v>246503.04000000001</v>
      </c>
      <c r="L88" s="121">
        <f t="shared" si="11"/>
        <v>1.55</v>
      </c>
      <c r="M88" s="121">
        <v>1290.0999999999999</v>
      </c>
      <c r="N88" s="122">
        <v>2371292.4700000002</v>
      </c>
      <c r="O88" s="124">
        <v>975181</v>
      </c>
      <c r="P88" s="125">
        <v>881182921.88634396</v>
      </c>
      <c r="Q88" s="126">
        <v>12894818.879105717</v>
      </c>
      <c r="R88" s="127">
        <v>0</v>
      </c>
      <c r="S88" s="128">
        <v>1396111.4700000002</v>
      </c>
      <c r="T88" s="134">
        <v>0</v>
      </c>
      <c r="U88" s="150">
        <v>0</v>
      </c>
      <c r="V88" s="130">
        <v>1396111.47</v>
      </c>
      <c r="W88" s="131"/>
      <c r="X88" s="132">
        <v>2371292.4699999997</v>
      </c>
      <c r="Y88" s="25"/>
      <c r="Z88" s="26"/>
      <c r="AA88" s="26"/>
      <c r="AB88" s="26">
        <v>189</v>
      </c>
      <c r="AC88" s="24" t="s">
        <v>109</v>
      </c>
      <c r="AD88" s="24">
        <v>459.48</v>
      </c>
      <c r="AE88" s="27">
        <v>68.336199999999991</v>
      </c>
      <c r="AF88" s="27">
        <v>112.82429999999999</v>
      </c>
      <c r="AG88" s="27">
        <v>1.55</v>
      </c>
      <c r="AH88" s="27">
        <v>0</v>
      </c>
      <c r="AI88" s="27">
        <v>0</v>
      </c>
    </row>
    <row r="89" spans="1:35" s="27" customFormat="1" ht="16.5" x14ac:dyDescent="0.25">
      <c r="A89" s="28">
        <v>191</v>
      </c>
      <c r="B89" s="27" t="s">
        <v>110</v>
      </c>
      <c r="C89" s="27" t="b">
        <f t="shared" si="7"/>
        <v>1</v>
      </c>
      <c r="D89" s="135">
        <v>191</v>
      </c>
      <c r="E89" s="133" t="s">
        <v>110</v>
      </c>
      <c r="F89" s="119">
        <f t="shared" si="8"/>
        <v>857.39</v>
      </c>
      <c r="G89" s="121">
        <v>3657317.08</v>
      </c>
      <c r="H89" s="121">
        <f t="shared" si="9"/>
        <v>134.24414999999999</v>
      </c>
      <c r="I89" s="121">
        <v>321235.51</v>
      </c>
      <c r="J89" s="121">
        <f t="shared" si="10"/>
        <v>134.6386</v>
      </c>
      <c r="K89" s="121">
        <v>294163.8</v>
      </c>
      <c r="L89" s="121">
        <f t="shared" si="11"/>
        <v>4</v>
      </c>
      <c r="M89" s="121">
        <v>3329.28</v>
      </c>
      <c r="N89" s="122">
        <v>4276045.67</v>
      </c>
      <c r="O89" s="124">
        <v>4069063</v>
      </c>
      <c r="P89" s="125">
        <v>3658005112.25</v>
      </c>
      <c r="Q89" s="126">
        <v>27248897.715468422</v>
      </c>
      <c r="R89" s="127">
        <v>0</v>
      </c>
      <c r="S89" s="128">
        <v>206982.66999999993</v>
      </c>
      <c r="T89" s="134">
        <v>0</v>
      </c>
      <c r="U89" s="150">
        <v>0</v>
      </c>
      <c r="V89" s="130">
        <v>206982.67</v>
      </c>
      <c r="W89" s="131"/>
      <c r="X89" s="132">
        <v>4276045.67</v>
      </c>
      <c r="Y89" s="25"/>
      <c r="Z89" s="26"/>
      <c r="AA89" s="26"/>
      <c r="AB89" s="26">
        <v>191</v>
      </c>
      <c r="AC89" s="24" t="s">
        <v>110</v>
      </c>
      <c r="AD89" s="24">
        <v>857.39</v>
      </c>
      <c r="AE89" s="27">
        <v>134.24414999999999</v>
      </c>
      <c r="AF89" s="27">
        <v>134.6386</v>
      </c>
      <c r="AG89" s="27">
        <v>4</v>
      </c>
      <c r="AH89" s="27">
        <v>0</v>
      </c>
      <c r="AI89" s="27">
        <v>0</v>
      </c>
    </row>
    <row r="90" spans="1:35" s="27" customFormat="1" ht="16.5" x14ac:dyDescent="0.25">
      <c r="A90" s="28">
        <v>195</v>
      </c>
      <c r="B90" s="27" t="s">
        <v>111</v>
      </c>
      <c r="C90" s="27" t="b">
        <f t="shared" si="7"/>
        <v>1</v>
      </c>
      <c r="D90" s="135">
        <v>195</v>
      </c>
      <c r="E90" s="133" t="s">
        <v>111</v>
      </c>
      <c r="F90" s="119">
        <f t="shared" si="8"/>
        <v>520</v>
      </c>
      <c r="G90" s="121">
        <v>2218132.7999999998</v>
      </c>
      <c r="H90" s="121">
        <f t="shared" si="9"/>
        <v>90.1982</v>
      </c>
      <c r="I90" s="121">
        <v>215837.08</v>
      </c>
      <c r="J90" s="121">
        <f t="shared" si="10"/>
        <v>64.198900000000009</v>
      </c>
      <c r="K90" s="121">
        <v>140264.32000000001</v>
      </c>
      <c r="L90" s="121">
        <f t="shared" si="11"/>
        <v>1</v>
      </c>
      <c r="M90" s="121">
        <v>832.32</v>
      </c>
      <c r="N90" s="122">
        <v>2575066.5199999996</v>
      </c>
      <c r="O90" s="124">
        <v>1067325</v>
      </c>
      <c r="P90" s="125">
        <v>962540312.67118597</v>
      </c>
      <c r="Q90" s="126">
        <v>10671391.587317551</v>
      </c>
      <c r="R90" s="127">
        <v>0</v>
      </c>
      <c r="S90" s="128">
        <v>1507741.5199999996</v>
      </c>
      <c r="T90" s="134">
        <v>0</v>
      </c>
      <c r="U90" s="150">
        <v>0</v>
      </c>
      <c r="V90" s="130">
        <v>1507741.52</v>
      </c>
      <c r="W90" s="131"/>
      <c r="X90" s="132">
        <v>2575066.52</v>
      </c>
      <c r="Y90" s="25"/>
      <c r="Z90" s="26"/>
      <c r="AA90" s="26"/>
      <c r="AB90" s="26">
        <v>195</v>
      </c>
      <c r="AC90" s="24" t="s">
        <v>111</v>
      </c>
      <c r="AD90" s="24">
        <v>520</v>
      </c>
      <c r="AE90" s="27">
        <v>90.1982</v>
      </c>
      <c r="AF90" s="27">
        <v>64.198900000000009</v>
      </c>
      <c r="AG90" s="27">
        <v>1</v>
      </c>
      <c r="AH90" s="27">
        <v>0</v>
      </c>
      <c r="AI90" s="27">
        <v>0</v>
      </c>
    </row>
    <row r="91" spans="1:35" s="27" customFormat="1" ht="16.5" x14ac:dyDescent="0.25">
      <c r="A91" s="28">
        <v>197</v>
      </c>
      <c r="B91" s="27" t="s">
        <v>112</v>
      </c>
      <c r="C91" s="27" t="b">
        <f t="shared" si="7"/>
        <v>1</v>
      </c>
      <c r="D91" s="135">
        <v>197</v>
      </c>
      <c r="E91" s="133" t="s">
        <v>112</v>
      </c>
      <c r="F91" s="119">
        <f t="shared" si="8"/>
        <v>71</v>
      </c>
      <c r="G91" s="121">
        <v>302860.44</v>
      </c>
      <c r="H91" s="121">
        <f t="shared" si="9"/>
        <v>35.987250000000003</v>
      </c>
      <c r="I91" s="121">
        <v>86114.61</v>
      </c>
      <c r="J91" s="121">
        <f t="shared" si="10"/>
        <v>14.7653</v>
      </c>
      <c r="K91" s="121">
        <v>32259.82</v>
      </c>
      <c r="L91" s="121">
        <f t="shared" si="11"/>
        <v>2</v>
      </c>
      <c r="M91" s="121">
        <v>1664.64</v>
      </c>
      <c r="N91" s="122">
        <v>422899.51</v>
      </c>
      <c r="O91" s="124">
        <v>119303</v>
      </c>
      <c r="P91" s="125">
        <v>110219611.70844699</v>
      </c>
      <c r="Q91" s="126">
        <v>3062740.6014198638</v>
      </c>
      <c r="R91" s="127">
        <v>302531.05</v>
      </c>
      <c r="S91" s="128">
        <v>606127.56000000006</v>
      </c>
      <c r="T91" s="134">
        <v>0</v>
      </c>
      <c r="U91" s="150">
        <v>0</v>
      </c>
      <c r="V91" s="130">
        <v>606127.56000000006</v>
      </c>
      <c r="W91" s="131"/>
      <c r="X91" s="132">
        <v>725430.56</v>
      </c>
      <c r="Y91" s="25"/>
      <c r="Z91" s="26"/>
      <c r="AA91" s="26"/>
      <c r="AB91" s="26">
        <v>197</v>
      </c>
      <c r="AC91" s="24" t="s">
        <v>112</v>
      </c>
      <c r="AD91" s="24">
        <v>71</v>
      </c>
      <c r="AE91" s="27">
        <v>35.987250000000003</v>
      </c>
      <c r="AF91" s="27">
        <v>14.7653</v>
      </c>
      <c r="AG91" s="27">
        <v>2</v>
      </c>
      <c r="AH91" s="27">
        <v>0</v>
      </c>
      <c r="AI91" s="27">
        <v>0</v>
      </c>
    </row>
    <row r="92" spans="1:35" s="27" customFormat="1" ht="16.5" x14ac:dyDescent="0.25">
      <c r="A92" s="28">
        <v>199</v>
      </c>
      <c r="B92" s="27" t="s">
        <v>113</v>
      </c>
      <c r="C92" s="27" t="b">
        <f t="shared" si="7"/>
        <v>1</v>
      </c>
      <c r="D92" s="135">
        <v>199</v>
      </c>
      <c r="E92" s="133" t="s">
        <v>113</v>
      </c>
      <c r="F92" s="119">
        <f t="shared" si="8"/>
        <v>2161.85</v>
      </c>
      <c r="G92" s="121">
        <v>9221673.8300000001</v>
      </c>
      <c r="H92" s="121">
        <f t="shared" si="9"/>
        <v>348.66895</v>
      </c>
      <c r="I92" s="121">
        <v>834336.9</v>
      </c>
      <c r="J92" s="121">
        <f t="shared" si="10"/>
        <v>464.70399999999995</v>
      </c>
      <c r="K92" s="121">
        <v>1015303.89</v>
      </c>
      <c r="L92" s="121">
        <f t="shared" si="11"/>
        <v>31.019199999999998</v>
      </c>
      <c r="M92" s="121">
        <v>25817.9</v>
      </c>
      <c r="N92" s="122">
        <v>11100588.114964001</v>
      </c>
      <c r="O92" s="124">
        <v>3125354</v>
      </c>
      <c r="P92" s="125">
        <v>2913056061.35394</v>
      </c>
      <c r="Q92" s="126">
        <v>8354790.5867555458</v>
      </c>
      <c r="R92" s="127">
        <v>0</v>
      </c>
      <c r="S92" s="128">
        <v>7975234.1149640009</v>
      </c>
      <c r="T92" s="134">
        <v>190822.82340000104</v>
      </c>
      <c r="U92" s="150">
        <v>152658.25872000083</v>
      </c>
      <c r="V92" s="130">
        <v>8127892.3700000001</v>
      </c>
      <c r="W92" s="131"/>
      <c r="X92" s="132">
        <v>11253246.370000001</v>
      </c>
      <c r="Y92" s="25"/>
      <c r="Z92" s="26"/>
      <c r="AA92" s="26"/>
      <c r="AB92" s="26">
        <v>199</v>
      </c>
      <c r="AC92" s="24" t="s">
        <v>113</v>
      </c>
      <c r="AD92" s="24">
        <v>2161.85</v>
      </c>
      <c r="AE92" s="27">
        <v>348.66895</v>
      </c>
      <c r="AF92" s="27">
        <v>464.70399999999995</v>
      </c>
      <c r="AG92" s="27">
        <v>31.019199999999998</v>
      </c>
      <c r="AH92" s="27">
        <v>0.81010000000000004</v>
      </c>
      <c r="AI92" s="27">
        <v>3455.5949640000003</v>
      </c>
    </row>
    <row r="93" spans="1:35" s="27" customFormat="1" ht="16.5" x14ac:dyDescent="0.25">
      <c r="A93" s="28">
        <v>201</v>
      </c>
      <c r="B93" s="27" t="s">
        <v>114</v>
      </c>
      <c r="C93" s="27" t="b">
        <f t="shared" si="7"/>
        <v>1</v>
      </c>
      <c r="D93" s="135">
        <v>201</v>
      </c>
      <c r="E93" s="133" t="s">
        <v>114</v>
      </c>
      <c r="F93" s="119">
        <f t="shared" si="8"/>
        <v>305</v>
      </c>
      <c r="G93" s="121">
        <v>1301020.2</v>
      </c>
      <c r="H93" s="121">
        <f t="shared" si="9"/>
        <v>90</v>
      </c>
      <c r="I93" s="121">
        <v>215362.8</v>
      </c>
      <c r="J93" s="121">
        <f t="shared" si="10"/>
        <v>65.9495</v>
      </c>
      <c r="K93" s="121">
        <v>144089.10999999999</v>
      </c>
      <c r="L93" s="121">
        <f t="shared" si="11"/>
        <v>0</v>
      </c>
      <c r="M93" s="121">
        <v>0</v>
      </c>
      <c r="N93" s="122">
        <v>1660472.1099999999</v>
      </c>
      <c r="O93" s="124">
        <v>413492</v>
      </c>
      <c r="P93" s="125">
        <v>455407907.13805699</v>
      </c>
      <c r="Q93" s="126">
        <v>5060087.8570895223</v>
      </c>
      <c r="R93" s="127">
        <v>359323.22</v>
      </c>
      <c r="S93" s="128">
        <v>1606303.3299999998</v>
      </c>
      <c r="T93" s="134">
        <v>646353.01040000026</v>
      </c>
      <c r="U93" s="150">
        <v>517082.40832000022</v>
      </c>
      <c r="V93" s="130">
        <v>2123385.7400000002</v>
      </c>
      <c r="W93" s="131"/>
      <c r="X93" s="132">
        <v>2536877.7400000002</v>
      </c>
      <c r="Y93" s="25"/>
      <c r="Z93" s="26"/>
      <c r="AA93" s="26"/>
      <c r="AB93" s="26">
        <v>201</v>
      </c>
      <c r="AC93" s="24" t="s">
        <v>114</v>
      </c>
      <c r="AD93" s="24">
        <v>305</v>
      </c>
      <c r="AE93" s="27">
        <v>90</v>
      </c>
      <c r="AF93" s="27">
        <v>65.9495</v>
      </c>
      <c r="AG93" s="27">
        <v>0</v>
      </c>
      <c r="AH93" s="27">
        <v>0</v>
      </c>
      <c r="AI93" s="27">
        <v>0</v>
      </c>
    </row>
    <row r="94" spans="1:35" s="27" customFormat="1" ht="16.5" x14ac:dyDescent="0.25">
      <c r="A94" s="28">
        <v>203</v>
      </c>
      <c r="B94" s="27" t="s">
        <v>115</v>
      </c>
      <c r="C94" s="27" t="b">
        <f t="shared" si="7"/>
        <v>1</v>
      </c>
      <c r="D94" s="135">
        <v>203</v>
      </c>
      <c r="E94" s="133" t="s">
        <v>115</v>
      </c>
      <c r="F94" s="119">
        <f t="shared" si="8"/>
        <v>72.94</v>
      </c>
      <c r="G94" s="121">
        <v>311135.78000000003</v>
      </c>
      <c r="H94" s="121">
        <f t="shared" si="9"/>
        <v>28.897600000000001</v>
      </c>
      <c r="I94" s="121">
        <v>69149.64</v>
      </c>
      <c r="J94" s="121">
        <f t="shared" si="10"/>
        <v>17.516999999999999</v>
      </c>
      <c r="K94" s="121">
        <v>38271.839999999997</v>
      </c>
      <c r="L94" s="121">
        <f t="shared" si="11"/>
        <v>1</v>
      </c>
      <c r="M94" s="121">
        <v>832.32</v>
      </c>
      <c r="N94" s="122">
        <v>419389.58</v>
      </c>
      <c r="O94" s="124">
        <v>160018</v>
      </c>
      <c r="P94" s="125">
        <v>146301763.08944601</v>
      </c>
      <c r="Q94" s="126">
        <v>5062765.180826297</v>
      </c>
      <c r="R94" s="127">
        <v>115202.11</v>
      </c>
      <c r="S94" s="128">
        <v>374573.69</v>
      </c>
      <c r="T94" s="134">
        <v>0</v>
      </c>
      <c r="U94" s="150">
        <v>0</v>
      </c>
      <c r="V94" s="130">
        <v>374573.69</v>
      </c>
      <c r="W94" s="131"/>
      <c r="X94" s="132">
        <v>534591.68999999994</v>
      </c>
      <c r="Y94" s="25"/>
      <c r="Z94" s="26"/>
      <c r="AA94" s="26"/>
      <c r="AB94" s="26">
        <v>203</v>
      </c>
      <c r="AC94" s="24" t="s">
        <v>115</v>
      </c>
      <c r="AD94" s="24">
        <v>72.94</v>
      </c>
      <c r="AE94" s="27">
        <v>28.897600000000001</v>
      </c>
      <c r="AF94" s="27">
        <v>17.516999999999999</v>
      </c>
      <c r="AG94" s="27">
        <v>1</v>
      </c>
      <c r="AH94" s="27">
        <v>0</v>
      </c>
      <c r="AI94" s="27">
        <v>0</v>
      </c>
    </row>
    <row r="95" spans="1:35" s="27" customFormat="1" ht="16.5" x14ac:dyDescent="0.25">
      <c r="A95" s="28">
        <v>209</v>
      </c>
      <c r="B95" s="27" t="s">
        <v>116</v>
      </c>
      <c r="C95" s="27" t="b">
        <f t="shared" si="7"/>
        <v>1</v>
      </c>
      <c r="D95" s="135">
        <v>209</v>
      </c>
      <c r="E95" s="133" t="s">
        <v>116</v>
      </c>
      <c r="F95" s="119">
        <f t="shared" si="8"/>
        <v>137</v>
      </c>
      <c r="G95" s="121">
        <v>584392.68000000005</v>
      </c>
      <c r="H95" s="121">
        <f t="shared" si="9"/>
        <v>63.485849999999999</v>
      </c>
      <c r="I95" s="121">
        <v>151916.56</v>
      </c>
      <c r="J95" s="121">
        <f t="shared" si="10"/>
        <v>39.233400000000003</v>
      </c>
      <c r="K95" s="121">
        <v>85718.7</v>
      </c>
      <c r="L95" s="121">
        <f t="shared" si="11"/>
        <v>0</v>
      </c>
      <c r="M95" s="121">
        <v>0</v>
      </c>
      <c r="N95" s="122">
        <v>822027.94</v>
      </c>
      <c r="O95" s="124">
        <v>254412</v>
      </c>
      <c r="P95" s="125">
        <v>231032727.33171299</v>
      </c>
      <c r="Q95" s="126">
        <v>3639121.5890109842</v>
      </c>
      <c r="R95" s="127">
        <v>452832.87</v>
      </c>
      <c r="S95" s="128">
        <v>1020448.8099999999</v>
      </c>
      <c r="T95" s="134">
        <v>0</v>
      </c>
      <c r="U95" s="150">
        <v>0</v>
      </c>
      <c r="V95" s="130">
        <v>1020448.81</v>
      </c>
      <c r="W95" s="131"/>
      <c r="X95" s="132">
        <v>1274860.81</v>
      </c>
      <c r="Y95" s="25"/>
      <c r="Z95" s="26"/>
      <c r="AA95" s="26"/>
      <c r="AB95" s="26">
        <v>209</v>
      </c>
      <c r="AC95" s="24" t="s">
        <v>116</v>
      </c>
      <c r="AD95" s="24">
        <v>137</v>
      </c>
      <c r="AE95" s="27">
        <v>63.485849999999999</v>
      </c>
      <c r="AF95" s="27">
        <v>39.233400000000003</v>
      </c>
      <c r="AG95" s="27">
        <v>0</v>
      </c>
      <c r="AH95" s="27">
        <v>0</v>
      </c>
      <c r="AI95" s="27">
        <v>0</v>
      </c>
    </row>
    <row r="96" spans="1:35" s="27" customFormat="1" ht="16.5" x14ac:dyDescent="0.25">
      <c r="A96" s="28">
        <v>211</v>
      </c>
      <c r="B96" s="27" t="s">
        <v>117</v>
      </c>
      <c r="C96" s="27" t="b">
        <f t="shared" si="7"/>
        <v>1</v>
      </c>
      <c r="D96" s="135">
        <v>211</v>
      </c>
      <c r="E96" s="133" t="s">
        <v>117</v>
      </c>
      <c r="F96" s="119">
        <f t="shared" si="8"/>
        <v>413.58</v>
      </c>
      <c r="G96" s="121">
        <v>1764183.39</v>
      </c>
      <c r="H96" s="121">
        <f t="shared" si="9"/>
        <v>19.87735</v>
      </c>
      <c r="I96" s="121">
        <v>47564.91</v>
      </c>
      <c r="J96" s="121">
        <f t="shared" si="10"/>
        <v>51.634699999999995</v>
      </c>
      <c r="K96" s="121">
        <v>112813.56</v>
      </c>
      <c r="L96" s="121">
        <f t="shared" si="11"/>
        <v>3</v>
      </c>
      <c r="M96" s="121">
        <v>2496.96</v>
      </c>
      <c r="N96" s="122">
        <v>1927058.8199999998</v>
      </c>
      <c r="O96" s="124">
        <v>1072101</v>
      </c>
      <c r="P96" s="125">
        <v>971372470.76290703</v>
      </c>
      <c r="Q96" s="126">
        <v>48868308.439651512</v>
      </c>
      <c r="R96" s="127">
        <v>0</v>
      </c>
      <c r="S96" s="128">
        <v>854957.81999999983</v>
      </c>
      <c r="T96" s="134">
        <v>0</v>
      </c>
      <c r="U96" s="150">
        <v>0</v>
      </c>
      <c r="V96" s="130">
        <v>854957.82</v>
      </c>
      <c r="W96" s="131"/>
      <c r="X96" s="132">
        <v>1927058.8199999998</v>
      </c>
      <c r="Y96" s="25"/>
      <c r="Z96" s="26"/>
      <c r="AA96" s="26"/>
      <c r="AB96" s="26">
        <v>211</v>
      </c>
      <c r="AC96" s="24" t="s">
        <v>117</v>
      </c>
      <c r="AD96" s="24">
        <v>413.58</v>
      </c>
      <c r="AE96" s="27">
        <v>19.87735</v>
      </c>
      <c r="AF96" s="27">
        <v>51.634699999999995</v>
      </c>
      <c r="AG96" s="27">
        <v>3</v>
      </c>
      <c r="AH96" s="27">
        <v>0</v>
      </c>
      <c r="AI96" s="27">
        <v>0</v>
      </c>
    </row>
    <row r="97" spans="1:35" s="27" customFormat="1" ht="16.5" x14ac:dyDescent="0.25">
      <c r="A97" s="28">
        <v>213</v>
      </c>
      <c r="B97" s="27" t="s">
        <v>118</v>
      </c>
      <c r="C97" s="27" t="b">
        <f t="shared" si="7"/>
        <v>1</v>
      </c>
      <c r="D97" s="135">
        <v>213</v>
      </c>
      <c r="E97" s="133" t="s">
        <v>118</v>
      </c>
      <c r="F97" s="119">
        <f t="shared" si="8"/>
        <v>182</v>
      </c>
      <c r="G97" s="121">
        <v>776346.48</v>
      </c>
      <c r="H97" s="121">
        <f t="shared" si="9"/>
        <v>34</v>
      </c>
      <c r="I97" s="121">
        <v>81359.28</v>
      </c>
      <c r="J97" s="121">
        <f t="shared" si="10"/>
        <v>40.359000000000002</v>
      </c>
      <c r="K97" s="121">
        <v>88177.96</v>
      </c>
      <c r="L97" s="121">
        <f t="shared" si="11"/>
        <v>1.2628999999999999</v>
      </c>
      <c r="M97" s="121">
        <v>1051.1400000000001</v>
      </c>
      <c r="N97" s="122">
        <v>946934.86</v>
      </c>
      <c r="O97" s="124">
        <v>344267</v>
      </c>
      <c r="P97" s="125">
        <v>312918973.34171599</v>
      </c>
      <c r="Q97" s="126">
        <v>9203499.2159328237</v>
      </c>
      <c r="R97" s="127">
        <v>0</v>
      </c>
      <c r="S97" s="128">
        <v>602667.86</v>
      </c>
      <c r="T97" s="134">
        <v>362135.83959999995</v>
      </c>
      <c r="U97" s="150">
        <v>289708.67167999997</v>
      </c>
      <c r="V97" s="130">
        <v>892376.53</v>
      </c>
      <c r="W97" s="131"/>
      <c r="X97" s="132">
        <v>1236643.53</v>
      </c>
      <c r="Y97" s="25"/>
      <c r="Z97" s="26"/>
      <c r="AA97" s="26"/>
      <c r="AB97" s="26">
        <v>213</v>
      </c>
      <c r="AC97" s="24" t="s">
        <v>118</v>
      </c>
      <c r="AD97" s="24">
        <v>182</v>
      </c>
      <c r="AE97" s="27">
        <v>34</v>
      </c>
      <c r="AF97" s="27">
        <v>40.359000000000002</v>
      </c>
      <c r="AG97" s="27">
        <v>1.2628999999999999</v>
      </c>
      <c r="AH97" s="27">
        <v>0</v>
      </c>
      <c r="AI97" s="27">
        <v>0</v>
      </c>
    </row>
    <row r="98" spans="1:35" s="27" customFormat="1" ht="16.5" x14ac:dyDescent="0.25">
      <c r="A98" s="28">
        <v>215</v>
      </c>
      <c r="B98" s="27" t="s">
        <v>119</v>
      </c>
      <c r="C98" s="27" t="b">
        <f t="shared" si="7"/>
        <v>1</v>
      </c>
      <c r="D98" s="135">
        <v>215</v>
      </c>
      <c r="E98" s="133" t="s">
        <v>119</v>
      </c>
      <c r="F98" s="119">
        <f t="shared" si="8"/>
        <v>514.64</v>
      </c>
      <c r="G98" s="121">
        <v>2195268.9700000002</v>
      </c>
      <c r="H98" s="121">
        <f t="shared" si="9"/>
        <v>22</v>
      </c>
      <c r="I98" s="121">
        <v>52644.24</v>
      </c>
      <c r="J98" s="121">
        <f t="shared" si="10"/>
        <v>84.438000000000002</v>
      </c>
      <c r="K98" s="121">
        <v>184483.52</v>
      </c>
      <c r="L98" s="121">
        <f t="shared" si="11"/>
        <v>2</v>
      </c>
      <c r="M98" s="121">
        <v>1664.64</v>
      </c>
      <c r="N98" s="122">
        <v>2434061.3700000006</v>
      </c>
      <c r="O98" s="124">
        <v>1587207</v>
      </c>
      <c r="P98" s="125">
        <v>1453811387.18257</v>
      </c>
      <c r="Q98" s="126">
        <v>66082335.781025909</v>
      </c>
      <c r="R98" s="127">
        <v>0</v>
      </c>
      <c r="S98" s="128">
        <v>846854.37000000058</v>
      </c>
      <c r="T98" s="134">
        <v>0</v>
      </c>
      <c r="U98" s="150">
        <v>0</v>
      </c>
      <c r="V98" s="130">
        <v>846854.37</v>
      </c>
      <c r="W98" s="131"/>
      <c r="X98" s="132">
        <v>2434061.37</v>
      </c>
      <c r="Y98" s="25"/>
      <c r="Z98" s="26"/>
      <c r="AA98" s="26"/>
      <c r="AB98" s="26">
        <v>215</v>
      </c>
      <c r="AC98" s="24" t="s">
        <v>119</v>
      </c>
      <c r="AD98" s="24">
        <v>514.64</v>
      </c>
      <c r="AE98" s="27">
        <v>22</v>
      </c>
      <c r="AF98" s="27">
        <v>84.438000000000002</v>
      </c>
      <c r="AG98" s="27">
        <v>2</v>
      </c>
      <c r="AH98" s="27">
        <v>0</v>
      </c>
      <c r="AI98" s="27">
        <v>0</v>
      </c>
    </row>
    <row r="99" spans="1:35" s="27" customFormat="1" ht="16.5" x14ac:dyDescent="0.25">
      <c r="A99" s="28">
        <v>219</v>
      </c>
      <c r="B99" s="27" t="s">
        <v>120</v>
      </c>
      <c r="C99" s="27" t="b">
        <f t="shared" si="7"/>
        <v>1</v>
      </c>
      <c r="D99" s="135">
        <v>219</v>
      </c>
      <c r="E99" s="133" t="s">
        <v>120</v>
      </c>
      <c r="F99" s="119">
        <f t="shared" si="8"/>
        <v>234</v>
      </c>
      <c r="G99" s="121">
        <v>998159.76</v>
      </c>
      <c r="H99" s="121">
        <f t="shared" si="9"/>
        <v>104</v>
      </c>
      <c r="I99" s="121">
        <v>248863.68</v>
      </c>
      <c r="J99" s="121">
        <f t="shared" si="10"/>
        <v>52.302799999999998</v>
      </c>
      <c r="K99" s="121">
        <v>114273.25</v>
      </c>
      <c r="L99" s="121">
        <f t="shared" si="11"/>
        <v>1.7355999999999998</v>
      </c>
      <c r="M99" s="121">
        <v>1444.57</v>
      </c>
      <c r="N99" s="122">
        <v>1362741.26</v>
      </c>
      <c r="O99" s="124">
        <v>243918</v>
      </c>
      <c r="P99" s="125">
        <v>225274335.30875099</v>
      </c>
      <c r="Q99" s="126">
        <v>2166099.3779687593</v>
      </c>
      <c r="R99" s="127">
        <v>1080372.26</v>
      </c>
      <c r="S99" s="128">
        <v>2199195.52</v>
      </c>
      <c r="T99" s="134">
        <v>333786.91199999955</v>
      </c>
      <c r="U99" s="150">
        <v>267029.52959999966</v>
      </c>
      <c r="V99" s="130">
        <v>2466225.0499999998</v>
      </c>
      <c r="W99" s="131"/>
      <c r="X99" s="132">
        <v>2710143.05</v>
      </c>
      <c r="Y99" s="25"/>
      <c r="Z99" s="26"/>
      <c r="AA99" s="26"/>
      <c r="AB99" s="26">
        <v>219</v>
      </c>
      <c r="AC99" s="24" t="s">
        <v>120</v>
      </c>
      <c r="AD99" s="24">
        <v>234</v>
      </c>
      <c r="AE99" s="27">
        <v>104</v>
      </c>
      <c r="AF99" s="27">
        <v>52.302799999999998</v>
      </c>
      <c r="AG99" s="27">
        <v>1.7355999999999998</v>
      </c>
      <c r="AH99" s="27">
        <v>0</v>
      </c>
      <c r="AI99" s="27">
        <v>0</v>
      </c>
    </row>
    <row r="100" spans="1:35" s="27" customFormat="1" ht="16.5" x14ac:dyDescent="0.25">
      <c r="A100" s="28">
        <v>221</v>
      </c>
      <c r="B100" s="27" t="s">
        <v>121</v>
      </c>
      <c r="C100" s="27" t="b">
        <f t="shared" si="7"/>
        <v>1</v>
      </c>
      <c r="D100" s="135">
        <v>221</v>
      </c>
      <c r="E100" s="133" t="s">
        <v>121</v>
      </c>
      <c r="F100" s="119">
        <f t="shared" si="8"/>
        <v>37.200000000000003</v>
      </c>
      <c r="G100" s="121">
        <v>158681.81</v>
      </c>
      <c r="H100" s="121">
        <f t="shared" si="9"/>
        <v>17.894750000000002</v>
      </c>
      <c r="I100" s="121">
        <v>42820.71</v>
      </c>
      <c r="J100" s="121">
        <f t="shared" si="10"/>
        <v>9</v>
      </c>
      <c r="K100" s="121">
        <v>19663.560000000001</v>
      </c>
      <c r="L100" s="121">
        <f t="shared" si="11"/>
        <v>0</v>
      </c>
      <c r="M100" s="121">
        <v>0</v>
      </c>
      <c r="N100" s="122">
        <v>221166.07999999999</v>
      </c>
      <c r="O100" s="124">
        <v>128951</v>
      </c>
      <c r="P100" s="125">
        <v>223279214.77589399</v>
      </c>
      <c r="Q100" s="126">
        <v>12477358.710006788</v>
      </c>
      <c r="R100" s="127">
        <v>0</v>
      </c>
      <c r="S100" s="128">
        <v>92215.079999999987</v>
      </c>
      <c r="T100" s="134">
        <v>182713.82360000006</v>
      </c>
      <c r="U100" s="150">
        <v>146171.05888000006</v>
      </c>
      <c r="V100" s="130">
        <v>238386.14</v>
      </c>
      <c r="W100" s="131"/>
      <c r="X100" s="132">
        <v>367337.14</v>
      </c>
      <c r="Y100" s="25"/>
      <c r="Z100" s="26"/>
      <c r="AA100" s="26"/>
      <c r="AB100" s="26">
        <v>221</v>
      </c>
      <c r="AC100" s="24" t="s">
        <v>121</v>
      </c>
      <c r="AD100" s="24">
        <v>37.200000000000003</v>
      </c>
      <c r="AE100" s="27">
        <v>17.894750000000002</v>
      </c>
      <c r="AF100" s="27">
        <v>9</v>
      </c>
      <c r="AG100" s="27">
        <v>0</v>
      </c>
      <c r="AH100" s="27">
        <v>0</v>
      </c>
      <c r="AI100" s="27">
        <v>0</v>
      </c>
    </row>
    <row r="101" spans="1:35" s="27" customFormat="1" ht="16.5" x14ac:dyDescent="0.25">
      <c r="A101" s="28">
        <v>222</v>
      </c>
      <c r="B101" s="27" t="s">
        <v>122</v>
      </c>
      <c r="C101" s="27" t="b">
        <f t="shared" si="7"/>
        <v>1</v>
      </c>
      <c r="D101" s="135">
        <v>222</v>
      </c>
      <c r="E101" s="133" t="s">
        <v>122</v>
      </c>
      <c r="F101" s="119">
        <f t="shared" si="8"/>
        <v>2.67</v>
      </c>
      <c r="G101" s="121">
        <v>11389.26</v>
      </c>
      <c r="H101" s="121">
        <f t="shared" si="9"/>
        <v>0</v>
      </c>
      <c r="I101" s="121">
        <v>0</v>
      </c>
      <c r="J101" s="121">
        <f t="shared" si="10"/>
        <v>0</v>
      </c>
      <c r="K101" s="121">
        <v>0</v>
      </c>
      <c r="L101" s="121">
        <f t="shared" si="11"/>
        <v>0</v>
      </c>
      <c r="M101" s="121">
        <v>0</v>
      </c>
      <c r="N101" s="122">
        <v>11389.26</v>
      </c>
      <c r="O101" s="124">
        <v>131844</v>
      </c>
      <c r="P101" s="125">
        <v>118272019.032717</v>
      </c>
      <c r="Q101" s="126">
        <v>0</v>
      </c>
      <c r="R101" s="127">
        <v>0</v>
      </c>
      <c r="S101" s="128">
        <v>0</v>
      </c>
      <c r="T101" s="134">
        <v>0</v>
      </c>
      <c r="U101" s="150" t="s">
        <v>310</v>
      </c>
      <c r="V101" s="130">
        <v>0</v>
      </c>
      <c r="W101" s="131"/>
      <c r="X101" s="132">
        <v>131844</v>
      </c>
      <c r="Y101" s="25"/>
      <c r="Z101" s="26"/>
      <c r="AA101" s="26"/>
      <c r="AB101" s="26">
        <v>222</v>
      </c>
      <c r="AC101" s="24" t="s">
        <v>122</v>
      </c>
      <c r="AD101" s="24">
        <v>2.67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</row>
    <row r="102" spans="1:35" s="27" customFormat="1" ht="16.5" x14ac:dyDescent="0.25">
      <c r="A102" s="28">
        <v>223</v>
      </c>
      <c r="B102" s="27" t="s">
        <v>123</v>
      </c>
      <c r="C102" s="27" t="b">
        <f t="shared" si="7"/>
        <v>1</v>
      </c>
      <c r="D102" s="135">
        <v>223</v>
      </c>
      <c r="E102" s="133" t="s">
        <v>123</v>
      </c>
      <c r="F102" s="119">
        <f t="shared" si="8"/>
        <v>1112</v>
      </c>
      <c r="G102" s="121">
        <v>4743391.68</v>
      </c>
      <c r="H102" s="121">
        <f t="shared" si="9"/>
        <v>114.26435000000001</v>
      </c>
      <c r="I102" s="121">
        <v>273425.45</v>
      </c>
      <c r="J102" s="121">
        <f t="shared" si="10"/>
        <v>261.80040000000002</v>
      </c>
      <c r="K102" s="121">
        <v>571991.99</v>
      </c>
      <c r="L102" s="121">
        <f t="shared" si="11"/>
        <v>12.2667</v>
      </c>
      <c r="M102" s="121">
        <v>10209.82</v>
      </c>
      <c r="N102" s="122">
        <v>5599018.9400000004</v>
      </c>
      <c r="O102" s="124">
        <v>2357569</v>
      </c>
      <c r="P102" s="125">
        <v>2122559793.01108</v>
      </c>
      <c r="Q102" s="126">
        <v>18575870.71567886</v>
      </c>
      <c r="R102" s="127">
        <v>0</v>
      </c>
      <c r="S102" s="128">
        <v>3241449.9400000004</v>
      </c>
      <c r="T102" s="134">
        <v>0</v>
      </c>
      <c r="U102" s="150">
        <v>0</v>
      </c>
      <c r="V102" s="130">
        <v>3241449.94</v>
      </c>
      <c r="W102" s="131"/>
      <c r="X102" s="132">
        <v>5599018.9399999995</v>
      </c>
      <c r="Y102" s="25"/>
      <c r="Z102" s="26"/>
      <c r="AA102" s="26"/>
      <c r="AB102" s="26">
        <v>223</v>
      </c>
      <c r="AC102" s="24" t="s">
        <v>123</v>
      </c>
      <c r="AD102" s="24">
        <v>1112</v>
      </c>
      <c r="AE102" s="27">
        <v>114.26435000000001</v>
      </c>
      <c r="AF102" s="27">
        <v>261.80040000000002</v>
      </c>
      <c r="AG102" s="27">
        <v>12.2667</v>
      </c>
      <c r="AH102" s="27">
        <v>0</v>
      </c>
      <c r="AI102" s="27">
        <v>0</v>
      </c>
    </row>
    <row r="103" spans="1:35" s="27" customFormat="1" ht="16.5" x14ac:dyDescent="0.25">
      <c r="A103" s="28">
        <v>225</v>
      </c>
      <c r="B103" s="27" t="s">
        <v>124</v>
      </c>
      <c r="C103" s="27" t="b">
        <f t="shared" si="7"/>
        <v>1</v>
      </c>
      <c r="D103" s="135">
        <v>225</v>
      </c>
      <c r="E103" s="133" t="s">
        <v>124</v>
      </c>
      <c r="F103" s="119">
        <f t="shared" si="8"/>
        <v>1372</v>
      </c>
      <c r="G103" s="121">
        <v>5852458.0800000001</v>
      </c>
      <c r="H103" s="121">
        <f t="shared" si="9"/>
        <v>229.1447</v>
      </c>
      <c r="I103" s="121">
        <v>548324.93999999994</v>
      </c>
      <c r="J103" s="121">
        <f t="shared" si="10"/>
        <v>267.35390000000001</v>
      </c>
      <c r="K103" s="121">
        <v>584125.49</v>
      </c>
      <c r="L103" s="121">
        <f t="shared" si="11"/>
        <v>40.303899999999999</v>
      </c>
      <c r="M103" s="121">
        <v>33545.74</v>
      </c>
      <c r="N103" s="122">
        <v>7018454.25</v>
      </c>
      <c r="O103" s="124">
        <v>6813213</v>
      </c>
      <c r="P103" s="125">
        <v>6360222126.2224598</v>
      </c>
      <c r="Q103" s="126">
        <v>27756357.12378449</v>
      </c>
      <c r="R103" s="127">
        <v>0</v>
      </c>
      <c r="S103" s="128">
        <v>205241.25</v>
      </c>
      <c r="T103" s="134">
        <v>0</v>
      </c>
      <c r="U103" s="150">
        <v>0</v>
      </c>
      <c r="V103" s="130">
        <v>205241.25</v>
      </c>
      <c r="W103" s="131"/>
      <c r="X103" s="132">
        <v>7018454.25</v>
      </c>
      <c r="Y103" s="25"/>
      <c r="Z103" s="26"/>
      <c r="AA103" s="26"/>
      <c r="AB103" s="26">
        <v>225</v>
      </c>
      <c r="AC103" s="24" t="s">
        <v>124</v>
      </c>
      <c r="AD103" s="24">
        <v>1372</v>
      </c>
      <c r="AE103" s="27">
        <v>229.1447</v>
      </c>
      <c r="AF103" s="27">
        <v>267.35390000000001</v>
      </c>
      <c r="AG103" s="27">
        <v>40.303899999999999</v>
      </c>
      <c r="AH103" s="27">
        <v>0</v>
      </c>
      <c r="AI103" s="27">
        <v>0</v>
      </c>
    </row>
    <row r="104" spans="1:35" s="27" customFormat="1" ht="16.5" x14ac:dyDescent="0.25">
      <c r="A104" s="28">
        <v>227</v>
      </c>
      <c r="B104" s="27" t="s">
        <v>125</v>
      </c>
      <c r="C104" s="27" t="b">
        <f t="shared" si="7"/>
        <v>1</v>
      </c>
      <c r="D104" s="135">
        <v>227</v>
      </c>
      <c r="E104" s="133" t="s">
        <v>125</v>
      </c>
      <c r="F104" s="119">
        <f t="shared" si="8"/>
        <v>277</v>
      </c>
      <c r="G104" s="121">
        <v>1181582.28</v>
      </c>
      <c r="H104" s="121">
        <f t="shared" si="9"/>
        <v>14.823550000000001</v>
      </c>
      <c r="I104" s="121">
        <v>35471.57</v>
      </c>
      <c r="J104" s="121">
        <f t="shared" si="10"/>
        <v>60.9938</v>
      </c>
      <c r="K104" s="121">
        <v>133261.69</v>
      </c>
      <c r="L104" s="121">
        <f t="shared" si="11"/>
        <v>1.58</v>
      </c>
      <c r="M104" s="121">
        <v>1315.07</v>
      </c>
      <c r="N104" s="122">
        <v>1354189.9940000002</v>
      </c>
      <c r="O104" s="124">
        <v>992290</v>
      </c>
      <c r="P104" s="125">
        <v>896190140.20408201</v>
      </c>
      <c r="Q104" s="126">
        <v>60457187.394657955</v>
      </c>
      <c r="R104" s="127">
        <v>0</v>
      </c>
      <c r="S104" s="128">
        <v>361899.99400000018</v>
      </c>
      <c r="T104" s="134">
        <v>0</v>
      </c>
      <c r="U104" s="150">
        <v>0</v>
      </c>
      <c r="V104" s="130">
        <v>361899.99</v>
      </c>
      <c r="W104" s="131"/>
      <c r="X104" s="132">
        <v>1354189.99</v>
      </c>
      <c r="Y104" s="25"/>
      <c r="Z104" s="26"/>
      <c r="AA104" s="26"/>
      <c r="AB104" s="26">
        <v>227</v>
      </c>
      <c r="AC104" s="24" t="s">
        <v>125</v>
      </c>
      <c r="AD104" s="24">
        <v>277</v>
      </c>
      <c r="AE104" s="27">
        <v>14.823550000000001</v>
      </c>
      <c r="AF104" s="27">
        <v>60.9938</v>
      </c>
      <c r="AG104" s="27">
        <v>1.58</v>
      </c>
      <c r="AH104" s="27">
        <v>0.6</v>
      </c>
      <c r="AI104" s="27">
        <v>2559.384</v>
      </c>
    </row>
    <row r="105" spans="1:35" s="27" customFormat="1" ht="16.5" x14ac:dyDescent="0.25">
      <c r="A105" s="28">
        <v>231</v>
      </c>
      <c r="B105" s="27" t="s">
        <v>126</v>
      </c>
      <c r="C105" s="27" t="b">
        <f t="shared" si="7"/>
        <v>1</v>
      </c>
      <c r="D105" s="135">
        <v>231</v>
      </c>
      <c r="E105" s="133" t="s">
        <v>126</v>
      </c>
      <c r="F105" s="119">
        <f t="shared" si="8"/>
        <v>149</v>
      </c>
      <c r="G105" s="121">
        <v>635580.36</v>
      </c>
      <c r="H105" s="121">
        <f t="shared" si="9"/>
        <v>31</v>
      </c>
      <c r="I105" s="121">
        <v>74180.52</v>
      </c>
      <c r="J105" s="121">
        <f t="shared" si="10"/>
        <v>33.248800000000003</v>
      </c>
      <c r="K105" s="121">
        <v>72643.31</v>
      </c>
      <c r="L105" s="121">
        <f t="shared" si="11"/>
        <v>1</v>
      </c>
      <c r="M105" s="121">
        <v>832.32</v>
      </c>
      <c r="N105" s="122">
        <v>783236.50999999989</v>
      </c>
      <c r="O105" s="124">
        <v>463417</v>
      </c>
      <c r="P105" s="125">
        <v>424837131.320602</v>
      </c>
      <c r="Q105" s="126">
        <v>13704423.590987161</v>
      </c>
      <c r="R105" s="127">
        <v>0</v>
      </c>
      <c r="S105" s="128">
        <v>319819.50999999989</v>
      </c>
      <c r="T105" s="134">
        <v>99442.48000000004</v>
      </c>
      <c r="U105" s="150">
        <v>79553.98400000004</v>
      </c>
      <c r="V105" s="130">
        <v>399373.49</v>
      </c>
      <c r="W105" s="131"/>
      <c r="X105" s="132">
        <v>862790.49</v>
      </c>
      <c r="Y105" s="25"/>
      <c r="Z105" s="26"/>
      <c r="AA105" s="26"/>
      <c r="AB105" s="26">
        <v>231</v>
      </c>
      <c r="AC105" s="24" t="s">
        <v>126</v>
      </c>
      <c r="AD105" s="24">
        <v>149</v>
      </c>
      <c r="AE105" s="27">
        <v>31</v>
      </c>
      <c r="AF105" s="27">
        <v>33.248800000000003</v>
      </c>
      <c r="AG105" s="27">
        <v>1</v>
      </c>
      <c r="AH105" s="27">
        <v>0</v>
      </c>
      <c r="AI105" s="27">
        <v>0</v>
      </c>
    </row>
    <row r="106" spans="1:35" s="27" customFormat="1" ht="16.5" x14ac:dyDescent="0.25">
      <c r="A106" s="28">
        <v>233</v>
      </c>
      <c r="B106" s="29" t="s">
        <v>127</v>
      </c>
      <c r="C106" s="30" t="b">
        <f t="shared" si="7"/>
        <v>1</v>
      </c>
      <c r="D106" s="135">
        <v>233</v>
      </c>
      <c r="E106" s="133" t="s">
        <v>127</v>
      </c>
      <c r="F106" s="119">
        <f t="shared" si="8"/>
        <v>1096.04</v>
      </c>
      <c r="G106" s="121">
        <v>4675312.07</v>
      </c>
      <c r="H106" s="121">
        <f t="shared" si="9"/>
        <v>35.883849999999995</v>
      </c>
      <c r="I106" s="121">
        <v>85867.18</v>
      </c>
      <c r="J106" s="121">
        <f t="shared" si="10"/>
        <v>138.50389999999999</v>
      </c>
      <c r="K106" s="121">
        <v>302608.86</v>
      </c>
      <c r="L106" s="121">
        <f t="shared" si="11"/>
        <v>32.321200000000005</v>
      </c>
      <c r="M106" s="121">
        <v>26901.58</v>
      </c>
      <c r="N106" s="122">
        <v>5092289.3050000006</v>
      </c>
      <c r="O106" s="124">
        <v>4394500</v>
      </c>
      <c r="P106" s="125">
        <v>3948130443.7792001</v>
      </c>
      <c r="Q106" s="126">
        <v>110025274.42788889</v>
      </c>
      <c r="R106" s="127">
        <v>0</v>
      </c>
      <c r="S106" s="128">
        <v>697789.30500000063</v>
      </c>
      <c r="T106" s="134">
        <v>54030.670800000895</v>
      </c>
      <c r="U106" s="150">
        <v>43224.536640000719</v>
      </c>
      <c r="V106" s="130">
        <v>741013.84</v>
      </c>
      <c r="W106" s="131"/>
      <c r="X106" s="132">
        <v>5135513.84</v>
      </c>
      <c r="Y106" s="25"/>
      <c r="Z106" s="26"/>
      <c r="AA106" s="26"/>
      <c r="AB106" s="26">
        <v>233</v>
      </c>
      <c r="AC106" s="24" t="s">
        <v>127</v>
      </c>
      <c r="AD106" s="24">
        <v>1096.04</v>
      </c>
      <c r="AE106" s="27">
        <v>35.883849999999995</v>
      </c>
      <c r="AF106" s="27">
        <v>138.50389999999999</v>
      </c>
      <c r="AG106" s="27">
        <v>32.321200000000005</v>
      </c>
      <c r="AH106" s="27">
        <v>0.375</v>
      </c>
      <c r="AI106" s="27">
        <v>1599.6150000000002</v>
      </c>
    </row>
    <row r="107" spans="1:35" s="27" customFormat="1" ht="16.5" x14ac:dyDescent="0.25">
      <c r="A107" s="28">
        <v>235</v>
      </c>
      <c r="B107" s="27" t="s">
        <v>128</v>
      </c>
      <c r="C107" s="27" t="b">
        <f t="shared" si="7"/>
        <v>1</v>
      </c>
      <c r="D107" s="135">
        <v>235</v>
      </c>
      <c r="E107" s="133" t="s">
        <v>128</v>
      </c>
      <c r="F107" s="119">
        <f t="shared" si="8"/>
        <v>74.569999999999993</v>
      </c>
      <c r="G107" s="121">
        <v>318088.77</v>
      </c>
      <c r="H107" s="121">
        <f t="shared" si="9"/>
        <v>11</v>
      </c>
      <c r="I107" s="121">
        <v>26322.12</v>
      </c>
      <c r="J107" s="121">
        <f t="shared" si="10"/>
        <v>13.017099999999999</v>
      </c>
      <c r="K107" s="121">
        <v>28440.28</v>
      </c>
      <c r="L107" s="121">
        <f t="shared" si="11"/>
        <v>0</v>
      </c>
      <c r="M107" s="121">
        <v>0</v>
      </c>
      <c r="N107" s="122">
        <v>372851.17000000004</v>
      </c>
      <c r="O107" s="124">
        <v>376054</v>
      </c>
      <c r="P107" s="125">
        <v>338984494.99217999</v>
      </c>
      <c r="Q107" s="126">
        <v>30816772.272016361</v>
      </c>
      <c r="R107" s="127">
        <v>0</v>
      </c>
      <c r="S107" s="128">
        <v>0</v>
      </c>
      <c r="T107" s="134">
        <v>0</v>
      </c>
      <c r="U107" s="150" t="s">
        <v>310</v>
      </c>
      <c r="V107" s="130">
        <v>0</v>
      </c>
      <c r="W107" s="131"/>
      <c r="X107" s="132">
        <v>376054</v>
      </c>
      <c r="Y107" s="25"/>
      <c r="Z107" s="26"/>
      <c r="AA107" s="26"/>
      <c r="AB107" s="26">
        <v>235</v>
      </c>
      <c r="AC107" s="24" t="s">
        <v>128</v>
      </c>
      <c r="AD107" s="24">
        <v>74.569999999999993</v>
      </c>
      <c r="AE107" s="27">
        <v>11</v>
      </c>
      <c r="AF107" s="27">
        <v>13.017099999999999</v>
      </c>
      <c r="AG107" s="27">
        <v>0</v>
      </c>
      <c r="AH107" s="27">
        <v>0</v>
      </c>
      <c r="AI107" s="27">
        <v>0</v>
      </c>
    </row>
    <row r="108" spans="1:35" s="27" customFormat="1" ht="16.5" x14ac:dyDescent="0.25">
      <c r="A108" s="28">
        <v>236</v>
      </c>
      <c r="B108" s="27" t="s">
        <v>129</v>
      </c>
      <c r="C108" s="27" t="b">
        <f t="shared" si="7"/>
        <v>1</v>
      </c>
      <c r="D108" s="135">
        <v>236</v>
      </c>
      <c r="E108" s="133" t="s">
        <v>129</v>
      </c>
      <c r="F108" s="119">
        <f t="shared" si="8"/>
        <v>1</v>
      </c>
      <c r="G108" s="121">
        <v>4265.6400000000003</v>
      </c>
      <c r="H108" s="121">
        <f t="shared" si="9"/>
        <v>0</v>
      </c>
      <c r="I108" s="121">
        <v>0</v>
      </c>
      <c r="J108" s="121">
        <f t="shared" si="10"/>
        <v>0</v>
      </c>
      <c r="K108" s="121">
        <v>0</v>
      </c>
      <c r="L108" s="121">
        <f t="shared" si="11"/>
        <v>0</v>
      </c>
      <c r="M108" s="121">
        <v>0</v>
      </c>
      <c r="N108" s="122">
        <v>4265.6400000000003</v>
      </c>
      <c r="O108" s="124">
        <v>26614</v>
      </c>
      <c r="P108" s="125">
        <v>24537685.183066402</v>
      </c>
      <c r="Q108" s="126">
        <v>0</v>
      </c>
      <c r="R108" s="127">
        <v>0</v>
      </c>
      <c r="S108" s="128">
        <v>0</v>
      </c>
      <c r="T108" s="134">
        <v>0</v>
      </c>
      <c r="U108" s="150" t="s">
        <v>310</v>
      </c>
      <c r="V108" s="130">
        <v>0</v>
      </c>
      <c r="W108" s="131"/>
      <c r="X108" s="132">
        <v>26614</v>
      </c>
      <c r="Y108" s="25"/>
      <c r="Z108" s="26"/>
      <c r="AA108" s="26"/>
      <c r="AB108" s="26">
        <v>236</v>
      </c>
      <c r="AC108" s="24" t="s">
        <v>129</v>
      </c>
      <c r="AD108" s="24">
        <v>1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</row>
    <row r="109" spans="1:35" s="27" customFormat="1" ht="16.5" x14ac:dyDescent="0.25">
      <c r="A109" s="28">
        <v>238</v>
      </c>
      <c r="B109" s="27" t="s">
        <v>130</v>
      </c>
      <c r="C109" s="27" t="b">
        <f t="shared" si="7"/>
        <v>1</v>
      </c>
      <c r="D109" s="135">
        <v>238</v>
      </c>
      <c r="E109" s="133" t="s">
        <v>130</v>
      </c>
      <c r="F109" s="119">
        <f t="shared" si="8"/>
        <v>482.38</v>
      </c>
      <c r="G109" s="121">
        <v>2057659.42</v>
      </c>
      <c r="H109" s="121">
        <f t="shared" si="9"/>
        <v>188.86095</v>
      </c>
      <c r="I109" s="121">
        <v>451929.14</v>
      </c>
      <c r="J109" s="121">
        <f t="shared" si="10"/>
        <v>114.53</v>
      </c>
      <c r="K109" s="121">
        <v>250229.73</v>
      </c>
      <c r="L109" s="121">
        <f t="shared" si="11"/>
        <v>2</v>
      </c>
      <c r="M109" s="121">
        <v>1664.64</v>
      </c>
      <c r="N109" s="122">
        <v>2761482.93</v>
      </c>
      <c r="O109" s="124">
        <v>751459</v>
      </c>
      <c r="P109" s="125">
        <v>711242643.36606705</v>
      </c>
      <c r="Q109" s="126">
        <v>3765959.2592649092</v>
      </c>
      <c r="R109" s="127">
        <v>1294170.5</v>
      </c>
      <c r="S109" s="128">
        <v>3304194.43</v>
      </c>
      <c r="T109" s="134">
        <v>1225733.9684000001</v>
      </c>
      <c r="U109" s="150">
        <v>980587.17472000013</v>
      </c>
      <c r="V109" s="130">
        <v>4284781.5999999996</v>
      </c>
      <c r="W109" s="131"/>
      <c r="X109" s="132">
        <v>5036240.5999999996</v>
      </c>
      <c r="Y109" s="25"/>
      <c r="Z109" s="26"/>
      <c r="AA109" s="26"/>
      <c r="AB109" s="26">
        <v>238</v>
      </c>
      <c r="AC109" s="24" t="s">
        <v>130</v>
      </c>
      <c r="AD109" s="24">
        <v>482.38</v>
      </c>
      <c r="AE109" s="27">
        <v>188.86095</v>
      </c>
      <c r="AF109" s="27">
        <v>114.53</v>
      </c>
      <c r="AG109" s="27">
        <v>2</v>
      </c>
      <c r="AH109" s="27">
        <v>0</v>
      </c>
      <c r="AI109" s="27">
        <v>0</v>
      </c>
    </row>
    <row r="110" spans="1:35" s="27" customFormat="1" ht="16.5" x14ac:dyDescent="0.25">
      <c r="A110" s="28">
        <v>243</v>
      </c>
      <c r="B110" s="27" t="s">
        <v>131</v>
      </c>
      <c r="C110" s="27" t="b">
        <f t="shared" si="7"/>
        <v>1</v>
      </c>
      <c r="D110" s="135">
        <v>243</v>
      </c>
      <c r="E110" s="133" t="s">
        <v>131</v>
      </c>
      <c r="F110" s="119">
        <f t="shared" si="8"/>
        <v>49</v>
      </c>
      <c r="G110" s="121">
        <v>209016.36</v>
      </c>
      <c r="H110" s="121">
        <f t="shared" si="9"/>
        <v>13.53265</v>
      </c>
      <c r="I110" s="121">
        <v>32382.55</v>
      </c>
      <c r="J110" s="121">
        <f t="shared" si="10"/>
        <v>9</v>
      </c>
      <c r="K110" s="121">
        <v>19663.560000000001</v>
      </c>
      <c r="L110" s="121">
        <f t="shared" si="11"/>
        <v>0</v>
      </c>
      <c r="M110" s="121">
        <v>0</v>
      </c>
      <c r="N110" s="122">
        <v>261062.46999999997</v>
      </c>
      <c r="O110" s="124">
        <v>635781</v>
      </c>
      <c r="P110" s="125">
        <v>576237764.42159295</v>
      </c>
      <c r="Q110" s="126">
        <v>42581295.195072137</v>
      </c>
      <c r="R110" s="127">
        <v>0</v>
      </c>
      <c r="S110" s="128">
        <v>0</v>
      </c>
      <c r="T110" s="134">
        <v>0</v>
      </c>
      <c r="U110" s="150" t="s">
        <v>310</v>
      </c>
      <c r="V110" s="130">
        <v>0</v>
      </c>
      <c r="W110" s="131"/>
      <c r="X110" s="132">
        <v>635781</v>
      </c>
      <c r="Y110" s="25"/>
      <c r="Z110" s="26"/>
      <c r="AA110" s="26"/>
      <c r="AB110" s="26">
        <v>243</v>
      </c>
      <c r="AC110" s="24" t="s">
        <v>131</v>
      </c>
      <c r="AD110" s="24">
        <v>49</v>
      </c>
      <c r="AE110" s="27">
        <v>13.53265</v>
      </c>
      <c r="AF110" s="27">
        <v>9</v>
      </c>
      <c r="AG110" s="27">
        <v>0</v>
      </c>
      <c r="AH110" s="27">
        <v>0</v>
      </c>
      <c r="AI110" s="27">
        <v>0</v>
      </c>
    </row>
    <row r="111" spans="1:35" s="27" customFormat="1" ht="16.5" x14ac:dyDescent="0.25">
      <c r="A111" s="28">
        <v>245</v>
      </c>
      <c r="B111" s="27" t="s">
        <v>132</v>
      </c>
      <c r="C111" s="27" t="b">
        <f t="shared" si="7"/>
        <v>1</v>
      </c>
      <c r="D111" s="135">
        <v>245</v>
      </c>
      <c r="E111" s="133" t="s">
        <v>132</v>
      </c>
      <c r="F111" s="119">
        <f t="shared" si="8"/>
        <v>577.16</v>
      </c>
      <c r="G111" s="121">
        <v>2461956.7799999998</v>
      </c>
      <c r="H111" s="121">
        <f t="shared" si="9"/>
        <v>115</v>
      </c>
      <c r="I111" s="121">
        <v>275185.8</v>
      </c>
      <c r="J111" s="121">
        <f t="shared" si="10"/>
        <v>118.2004</v>
      </c>
      <c r="K111" s="121">
        <v>258248.95999999999</v>
      </c>
      <c r="L111" s="121">
        <f t="shared" si="11"/>
        <v>0</v>
      </c>
      <c r="M111" s="121">
        <v>0</v>
      </c>
      <c r="N111" s="122">
        <v>2995391.5399999996</v>
      </c>
      <c r="O111" s="124">
        <v>895030</v>
      </c>
      <c r="P111" s="125">
        <v>813163930.39747095</v>
      </c>
      <c r="Q111" s="126">
        <v>7070990.6991084432</v>
      </c>
      <c r="R111" s="127">
        <v>0</v>
      </c>
      <c r="S111" s="128">
        <v>2100361.5399999996</v>
      </c>
      <c r="T111" s="134">
        <v>651250.72439999972</v>
      </c>
      <c r="U111" s="150">
        <v>521000.5795199998</v>
      </c>
      <c r="V111" s="130">
        <v>2621362.12</v>
      </c>
      <c r="W111" s="131"/>
      <c r="X111" s="132">
        <v>3516392.12</v>
      </c>
      <c r="Y111" s="25"/>
      <c r="Z111" s="26"/>
      <c r="AA111" s="26"/>
      <c r="AB111" s="26">
        <v>245</v>
      </c>
      <c r="AC111" s="24" t="s">
        <v>132</v>
      </c>
      <c r="AD111" s="24">
        <v>577.16</v>
      </c>
      <c r="AE111" s="27">
        <v>115</v>
      </c>
      <c r="AF111" s="27">
        <v>118.2004</v>
      </c>
      <c r="AG111" s="27">
        <v>0</v>
      </c>
      <c r="AH111" s="27">
        <v>0</v>
      </c>
      <c r="AI111" s="27">
        <v>0</v>
      </c>
    </row>
    <row r="112" spans="1:35" s="27" customFormat="1" ht="16.5" x14ac:dyDescent="0.25">
      <c r="A112" s="28">
        <v>247</v>
      </c>
      <c r="B112" s="27" t="s">
        <v>133</v>
      </c>
      <c r="C112" s="27" t="b">
        <f t="shared" si="7"/>
        <v>1</v>
      </c>
      <c r="D112" s="135">
        <v>247</v>
      </c>
      <c r="E112" s="133" t="s">
        <v>133</v>
      </c>
      <c r="F112" s="119">
        <f t="shared" si="8"/>
        <v>108.33</v>
      </c>
      <c r="G112" s="121">
        <v>462096.78</v>
      </c>
      <c r="H112" s="121">
        <f t="shared" si="9"/>
        <v>42.284849999999999</v>
      </c>
      <c r="I112" s="121">
        <v>101184.26</v>
      </c>
      <c r="J112" s="121">
        <f t="shared" si="10"/>
        <v>20.382000000000001</v>
      </c>
      <c r="K112" s="121">
        <v>44531.41</v>
      </c>
      <c r="L112" s="121">
        <f t="shared" si="11"/>
        <v>1</v>
      </c>
      <c r="M112" s="121">
        <v>832.32</v>
      </c>
      <c r="N112" s="122">
        <v>608644.77</v>
      </c>
      <c r="O112" s="124">
        <v>197377</v>
      </c>
      <c r="P112" s="125">
        <v>182117001.98068801</v>
      </c>
      <c r="Q112" s="126">
        <v>4306909.0225148723</v>
      </c>
      <c r="R112" s="127">
        <v>239205.63</v>
      </c>
      <c r="S112" s="128">
        <v>650473.4</v>
      </c>
      <c r="T112" s="134">
        <v>0</v>
      </c>
      <c r="U112" s="150">
        <v>0</v>
      </c>
      <c r="V112" s="130">
        <v>650473.4</v>
      </c>
      <c r="W112" s="131"/>
      <c r="X112" s="132">
        <v>847850.4</v>
      </c>
      <c r="Y112" s="25"/>
      <c r="Z112" s="26"/>
      <c r="AA112" s="26"/>
      <c r="AB112" s="26">
        <v>247</v>
      </c>
      <c r="AC112" s="24" t="s">
        <v>133</v>
      </c>
      <c r="AD112" s="24">
        <v>108.33</v>
      </c>
      <c r="AE112" s="27">
        <v>42.284849999999999</v>
      </c>
      <c r="AF112" s="27">
        <v>20.382000000000001</v>
      </c>
      <c r="AG112" s="27">
        <v>1</v>
      </c>
      <c r="AH112" s="27">
        <v>0</v>
      </c>
      <c r="AI112" s="27">
        <v>0</v>
      </c>
    </row>
    <row r="113" spans="1:35" s="27" customFormat="1" ht="16.5" x14ac:dyDescent="0.25">
      <c r="A113" s="28">
        <v>249</v>
      </c>
      <c r="B113" s="27" t="s">
        <v>134</v>
      </c>
      <c r="C113" s="27" t="b">
        <f t="shared" si="7"/>
        <v>1</v>
      </c>
      <c r="D113" s="135">
        <v>249</v>
      </c>
      <c r="E113" s="133" t="s">
        <v>134</v>
      </c>
      <c r="F113" s="119">
        <f t="shared" si="8"/>
        <v>678.27</v>
      </c>
      <c r="G113" s="121">
        <v>2893255.64</v>
      </c>
      <c r="H113" s="121">
        <f t="shared" si="9"/>
        <v>302.03629999999998</v>
      </c>
      <c r="I113" s="121">
        <v>722748.7</v>
      </c>
      <c r="J113" s="121">
        <f t="shared" si="10"/>
        <v>178.93900000000002</v>
      </c>
      <c r="K113" s="121">
        <v>390953.08</v>
      </c>
      <c r="L113" s="121">
        <f t="shared" si="11"/>
        <v>12.214699999999999</v>
      </c>
      <c r="M113" s="121">
        <v>10166.540000000001</v>
      </c>
      <c r="N113" s="122">
        <v>4017123.96</v>
      </c>
      <c r="O113" s="124">
        <v>1070526</v>
      </c>
      <c r="P113" s="125">
        <v>1011875478.66166</v>
      </c>
      <c r="Q113" s="126">
        <v>3350178.3681685282</v>
      </c>
      <c r="R113" s="127">
        <v>2347238.92</v>
      </c>
      <c r="S113" s="128">
        <v>5293836.88</v>
      </c>
      <c r="T113" s="134">
        <v>395287.95559999999</v>
      </c>
      <c r="U113" s="150">
        <v>316230.36447999999</v>
      </c>
      <c r="V113" s="130">
        <v>5610067.2400000002</v>
      </c>
      <c r="W113" s="131"/>
      <c r="X113" s="132">
        <v>6680593.2400000002</v>
      </c>
      <c r="Y113" s="25"/>
      <c r="Z113" s="26"/>
      <c r="AA113" s="26"/>
      <c r="AB113" s="26">
        <v>249</v>
      </c>
      <c r="AC113" s="24" t="s">
        <v>134</v>
      </c>
      <c r="AD113" s="24">
        <v>678.27</v>
      </c>
      <c r="AE113" s="27">
        <v>302.03629999999998</v>
      </c>
      <c r="AF113" s="27">
        <v>178.93900000000002</v>
      </c>
      <c r="AG113" s="27">
        <v>12.214699999999999</v>
      </c>
      <c r="AH113" s="27">
        <v>0</v>
      </c>
      <c r="AI113" s="27">
        <v>0</v>
      </c>
    </row>
    <row r="114" spans="1:35" s="27" customFormat="1" ht="16.5" x14ac:dyDescent="0.25">
      <c r="A114" s="28">
        <v>255</v>
      </c>
      <c r="B114" s="27" t="s">
        <v>135</v>
      </c>
      <c r="C114" s="27" t="b">
        <f t="shared" si="7"/>
        <v>1</v>
      </c>
      <c r="D114" s="135">
        <v>255</v>
      </c>
      <c r="E114" s="133" t="s">
        <v>135</v>
      </c>
      <c r="F114" s="119">
        <f t="shared" si="8"/>
        <v>504.77</v>
      </c>
      <c r="G114" s="121">
        <v>2153167.1</v>
      </c>
      <c r="H114" s="121">
        <f t="shared" si="9"/>
        <v>230.05145000000002</v>
      </c>
      <c r="I114" s="121">
        <v>550494.71999999997</v>
      </c>
      <c r="J114" s="121">
        <f t="shared" si="10"/>
        <v>126.4723</v>
      </c>
      <c r="K114" s="121">
        <v>276321.74</v>
      </c>
      <c r="L114" s="121">
        <f t="shared" si="11"/>
        <v>1.4056</v>
      </c>
      <c r="M114" s="121">
        <v>1169.9100000000001</v>
      </c>
      <c r="N114" s="122">
        <v>2981153.4700000007</v>
      </c>
      <c r="O114" s="124">
        <v>444716</v>
      </c>
      <c r="P114" s="125">
        <v>535018524.60720903</v>
      </c>
      <c r="Q114" s="126">
        <v>2325647.2611114122</v>
      </c>
      <c r="R114" s="127">
        <v>2308702.94</v>
      </c>
      <c r="S114" s="128">
        <v>4845140.41</v>
      </c>
      <c r="T114" s="134">
        <v>517726.35560000036</v>
      </c>
      <c r="U114" s="150">
        <v>414181.08448000031</v>
      </c>
      <c r="V114" s="130">
        <v>5259321.49</v>
      </c>
      <c r="W114" s="131"/>
      <c r="X114" s="132">
        <v>5704037.4900000002</v>
      </c>
      <c r="Y114" s="25"/>
      <c r="Z114" s="26"/>
      <c r="AA114" s="26"/>
      <c r="AB114" s="26">
        <v>255</v>
      </c>
      <c r="AC114" s="24" t="s">
        <v>135</v>
      </c>
      <c r="AD114" s="24">
        <v>504.77</v>
      </c>
      <c r="AE114" s="27">
        <v>230.05145000000002</v>
      </c>
      <c r="AF114" s="27">
        <v>126.4723</v>
      </c>
      <c r="AG114" s="27">
        <v>1.4056</v>
      </c>
      <c r="AH114" s="27">
        <v>0</v>
      </c>
      <c r="AI114" s="27">
        <v>0</v>
      </c>
    </row>
    <row r="115" spans="1:35" s="27" customFormat="1" ht="16.5" x14ac:dyDescent="0.25">
      <c r="A115" s="28">
        <v>257</v>
      </c>
      <c r="B115" s="29" t="s">
        <v>136</v>
      </c>
      <c r="C115" s="30" t="b">
        <f t="shared" si="7"/>
        <v>1</v>
      </c>
      <c r="D115" s="135">
        <v>257</v>
      </c>
      <c r="E115" s="133" t="s">
        <v>136</v>
      </c>
      <c r="F115" s="119">
        <f t="shared" si="8"/>
        <v>217</v>
      </c>
      <c r="G115" s="121">
        <v>925643.88</v>
      </c>
      <c r="H115" s="121">
        <f t="shared" si="9"/>
        <v>40.229349999999997</v>
      </c>
      <c r="I115" s="121">
        <v>96265.62</v>
      </c>
      <c r="J115" s="121">
        <f t="shared" si="10"/>
        <v>29.775400000000001</v>
      </c>
      <c r="K115" s="121">
        <v>65054.48</v>
      </c>
      <c r="L115" s="121">
        <f t="shared" si="11"/>
        <v>3.1356000000000002</v>
      </c>
      <c r="M115" s="121">
        <v>2609.8200000000002</v>
      </c>
      <c r="N115" s="122">
        <v>1089573.8</v>
      </c>
      <c r="O115" s="124">
        <v>1550404</v>
      </c>
      <c r="P115" s="125">
        <v>1422284631.2844</v>
      </c>
      <c r="Q115" s="126">
        <v>35354402.476908028</v>
      </c>
      <c r="R115" s="127">
        <v>0</v>
      </c>
      <c r="S115" s="128">
        <v>0</v>
      </c>
      <c r="T115" s="134">
        <v>0</v>
      </c>
      <c r="U115" s="150" t="s">
        <v>310</v>
      </c>
      <c r="V115" s="130">
        <v>0</v>
      </c>
      <c r="W115" s="131"/>
      <c r="X115" s="132">
        <v>1550404</v>
      </c>
      <c r="Y115" s="25"/>
      <c r="Z115" s="26"/>
      <c r="AA115" s="26"/>
      <c r="AB115" s="26">
        <v>257</v>
      </c>
      <c r="AC115" s="24" t="s">
        <v>136</v>
      </c>
      <c r="AD115" s="24">
        <v>217</v>
      </c>
      <c r="AE115" s="27">
        <v>40.229349999999997</v>
      </c>
      <c r="AF115" s="27">
        <v>29.775400000000001</v>
      </c>
      <c r="AG115" s="27">
        <v>3.1356000000000002</v>
      </c>
      <c r="AH115" s="27">
        <v>0</v>
      </c>
      <c r="AI115" s="27">
        <v>0</v>
      </c>
    </row>
    <row r="116" spans="1:35" s="27" customFormat="1" ht="16.5" x14ac:dyDescent="0.25">
      <c r="A116" s="28">
        <v>259</v>
      </c>
      <c r="B116" s="27" t="s">
        <v>137</v>
      </c>
      <c r="C116" s="27" t="b">
        <f t="shared" si="7"/>
        <v>1</v>
      </c>
      <c r="D116" s="135">
        <v>259</v>
      </c>
      <c r="E116" s="133" t="s">
        <v>137</v>
      </c>
      <c r="F116" s="119">
        <f t="shared" si="8"/>
        <v>1243</v>
      </c>
      <c r="G116" s="121">
        <v>5302190.5199999996</v>
      </c>
      <c r="H116" s="121">
        <f t="shared" si="9"/>
        <v>52.228700000000003</v>
      </c>
      <c r="I116" s="121">
        <v>124979.1</v>
      </c>
      <c r="J116" s="121">
        <f t="shared" si="10"/>
        <v>189.99379999999999</v>
      </c>
      <c r="K116" s="121">
        <v>415106.05</v>
      </c>
      <c r="L116" s="121">
        <f t="shared" si="11"/>
        <v>32.497900000000001</v>
      </c>
      <c r="M116" s="121">
        <v>27048.65</v>
      </c>
      <c r="N116" s="122">
        <v>5871883.703999999</v>
      </c>
      <c r="O116" s="124">
        <v>2787302</v>
      </c>
      <c r="P116" s="125">
        <v>2510457024.04357</v>
      </c>
      <c r="Q116" s="126">
        <v>48066619.00532791</v>
      </c>
      <c r="R116" s="127">
        <v>0</v>
      </c>
      <c r="S116" s="128">
        <v>3084581.703999999</v>
      </c>
      <c r="T116" s="134">
        <v>0</v>
      </c>
      <c r="U116" s="150">
        <v>0</v>
      </c>
      <c r="V116" s="130">
        <v>3084581.7</v>
      </c>
      <c r="W116" s="131"/>
      <c r="X116" s="132">
        <v>5871883.7000000002</v>
      </c>
      <c r="Y116" s="25"/>
      <c r="Z116" s="26"/>
      <c r="AA116" s="26"/>
      <c r="AB116" s="26">
        <v>259</v>
      </c>
      <c r="AC116" s="24" t="s">
        <v>137</v>
      </c>
      <c r="AD116" s="24">
        <v>1243</v>
      </c>
      <c r="AE116" s="27">
        <v>52.228700000000003</v>
      </c>
      <c r="AF116" s="27">
        <v>189.99379999999999</v>
      </c>
      <c r="AG116" s="27">
        <v>32.497900000000001</v>
      </c>
      <c r="AH116" s="27">
        <v>0.59999999999999987</v>
      </c>
      <c r="AI116" s="27">
        <v>2559.3839999999996</v>
      </c>
    </row>
    <row r="117" spans="1:35" s="27" customFormat="1" ht="16.5" x14ac:dyDescent="0.25">
      <c r="A117" s="28">
        <v>261</v>
      </c>
      <c r="B117" s="27" t="s">
        <v>138</v>
      </c>
      <c r="C117" s="27" t="b">
        <f t="shared" si="7"/>
        <v>1</v>
      </c>
      <c r="D117" s="135">
        <v>261</v>
      </c>
      <c r="E117" s="133" t="s">
        <v>138</v>
      </c>
      <c r="F117" s="119">
        <f t="shared" si="8"/>
        <v>1866.41</v>
      </c>
      <c r="G117" s="121">
        <v>7961433.1500000004</v>
      </c>
      <c r="H117" s="121">
        <f t="shared" si="9"/>
        <v>302.89205000000004</v>
      </c>
      <c r="I117" s="121">
        <v>724796.44</v>
      </c>
      <c r="J117" s="121">
        <f t="shared" si="10"/>
        <v>378.7878</v>
      </c>
      <c r="K117" s="121">
        <v>827590.74</v>
      </c>
      <c r="L117" s="121">
        <f t="shared" si="11"/>
        <v>51.221499999999999</v>
      </c>
      <c r="M117" s="121">
        <v>42632.68</v>
      </c>
      <c r="N117" s="122">
        <v>9556453.0099999998</v>
      </c>
      <c r="O117" s="124">
        <v>3569648</v>
      </c>
      <c r="P117" s="125">
        <v>3302845391.0265799</v>
      </c>
      <c r="Q117" s="126">
        <v>10904364.743236342</v>
      </c>
      <c r="R117" s="127">
        <v>0</v>
      </c>
      <c r="S117" s="128">
        <v>5986805.0099999998</v>
      </c>
      <c r="T117" s="134">
        <v>0</v>
      </c>
      <c r="U117" s="150">
        <v>0</v>
      </c>
      <c r="V117" s="130">
        <v>5986805.0099999998</v>
      </c>
      <c r="W117" s="131"/>
      <c r="X117" s="132">
        <v>9556453.0099999998</v>
      </c>
      <c r="Y117" s="25"/>
      <c r="Z117" s="26"/>
      <c r="AA117" s="26"/>
      <c r="AB117" s="26">
        <v>261</v>
      </c>
      <c r="AC117" s="24" t="s">
        <v>138</v>
      </c>
      <c r="AD117" s="24">
        <v>1866.41</v>
      </c>
      <c r="AE117" s="27">
        <v>302.89205000000004</v>
      </c>
      <c r="AF117" s="27">
        <v>378.7878</v>
      </c>
      <c r="AG117" s="27">
        <v>51.221499999999999</v>
      </c>
      <c r="AH117" s="27">
        <v>0</v>
      </c>
      <c r="AI117" s="27">
        <v>0</v>
      </c>
    </row>
    <row r="118" spans="1:35" s="27" customFormat="1" ht="16.5" x14ac:dyDescent="0.25">
      <c r="A118" s="28">
        <v>263</v>
      </c>
      <c r="B118" s="27" t="s">
        <v>139</v>
      </c>
      <c r="C118" s="27" t="b">
        <f t="shared" si="7"/>
        <v>1</v>
      </c>
      <c r="D118" s="135">
        <v>263</v>
      </c>
      <c r="E118" s="133" t="s">
        <v>139</v>
      </c>
      <c r="F118" s="119">
        <f t="shared" si="8"/>
        <v>898</v>
      </c>
      <c r="G118" s="121">
        <v>3830544.72</v>
      </c>
      <c r="H118" s="121">
        <f t="shared" si="9"/>
        <v>77</v>
      </c>
      <c r="I118" s="121">
        <v>184254.84</v>
      </c>
      <c r="J118" s="121">
        <f t="shared" si="10"/>
        <v>170.5146</v>
      </c>
      <c r="K118" s="121">
        <v>372547.12</v>
      </c>
      <c r="L118" s="121">
        <f t="shared" si="11"/>
        <v>0</v>
      </c>
      <c r="M118" s="121">
        <v>0</v>
      </c>
      <c r="N118" s="122">
        <v>4390545.91</v>
      </c>
      <c r="O118" s="124">
        <v>1420729</v>
      </c>
      <c r="P118" s="125">
        <v>1308589819.12409</v>
      </c>
      <c r="Q118" s="126">
        <v>16994672.975637533</v>
      </c>
      <c r="R118" s="127">
        <v>0</v>
      </c>
      <c r="S118" s="128">
        <v>2969816.91</v>
      </c>
      <c r="T118" s="134">
        <v>0</v>
      </c>
      <c r="U118" s="150">
        <v>0</v>
      </c>
      <c r="V118" s="130">
        <v>2969816.91</v>
      </c>
      <c r="W118" s="131"/>
      <c r="X118" s="132">
        <v>4390545.91</v>
      </c>
      <c r="Y118" s="25"/>
      <c r="Z118" s="26"/>
      <c r="AA118" s="26"/>
      <c r="AB118" s="26">
        <v>263</v>
      </c>
      <c r="AC118" s="24" t="s">
        <v>139</v>
      </c>
      <c r="AD118" s="24">
        <v>898</v>
      </c>
      <c r="AE118" s="27">
        <v>77</v>
      </c>
      <c r="AF118" s="27">
        <v>170.5146</v>
      </c>
      <c r="AG118" s="27">
        <v>0</v>
      </c>
      <c r="AH118" s="27">
        <v>0.74999999999999989</v>
      </c>
      <c r="AI118" s="27">
        <v>3199.2299999999996</v>
      </c>
    </row>
    <row r="119" spans="1:35" s="27" customFormat="1" ht="16.5" x14ac:dyDescent="0.25">
      <c r="A119" s="28">
        <v>267</v>
      </c>
      <c r="B119" s="27" t="s">
        <v>140</v>
      </c>
      <c r="C119" s="27" t="b">
        <f t="shared" si="7"/>
        <v>1</v>
      </c>
      <c r="D119" s="135">
        <v>267</v>
      </c>
      <c r="E119" s="133" t="s">
        <v>140</v>
      </c>
      <c r="F119" s="119">
        <f t="shared" si="8"/>
        <v>2826.9</v>
      </c>
      <c r="G119" s="121">
        <v>12058537.720000001</v>
      </c>
      <c r="H119" s="121">
        <f t="shared" si="9"/>
        <v>536.28424999999993</v>
      </c>
      <c r="I119" s="121">
        <v>1283285.31</v>
      </c>
      <c r="J119" s="121">
        <f t="shared" si="10"/>
        <v>486.8451</v>
      </c>
      <c r="K119" s="121">
        <v>1063678.6499999999</v>
      </c>
      <c r="L119" s="121">
        <f t="shared" si="11"/>
        <v>68.737200000000001</v>
      </c>
      <c r="M119" s="121">
        <v>57211.35</v>
      </c>
      <c r="N119" s="122">
        <v>14469751.336000001</v>
      </c>
      <c r="O119" s="124">
        <v>6167164</v>
      </c>
      <c r="P119" s="125">
        <v>5722184640.7398996</v>
      </c>
      <c r="Q119" s="126">
        <v>10670059.09783832</v>
      </c>
      <c r="R119" s="127">
        <v>0</v>
      </c>
      <c r="S119" s="128">
        <v>8302587.3360000011</v>
      </c>
      <c r="T119" s="134">
        <v>0</v>
      </c>
      <c r="U119" s="150">
        <v>0</v>
      </c>
      <c r="V119" s="130">
        <v>8302587.3399999999</v>
      </c>
      <c r="W119" s="131"/>
      <c r="X119" s="132">
        <v>14469751.34</v>
      </c>
      <c r="Y119" s="25"/>
      <c r="Z119" s="26"/>
      <c r="AA119" s="26"/>
      <c r="AB119" s="26">
        <v>267</v>
      </c>
      <c r="AC119" s="24" t="s">
        <v>140</v>
      </c>
      <c r="AD119" s="24">
        <v>2826.9</v>
      </c>
      <c r="AE119" s="27">
        <v>536.28424999999993</v>
      </c>
      <c r="AF119" s="27">
        <v>486.8451</v>
      </c>
      <c r="AG119" s="27">
        <v>68.737200000000001</v>
      </c>
      <c r="AH119" s="27">
        <v>1.6500000000000001</v>
      </c>
      <c r="AI119" s="27">
        <v>7038.3060000000014</v>
      </c>
    </row>
    <row r="120" spans="1:35" s="27" customFormat="1" ht="16.5" x14ac:dyDescent="0.25">
      <c r="A120" s="28">
        <v>271</v>
      </c>
      <c r="B120" s="27" t="s">
        <v>141</v>
      </c>
      <c r="C120" s="27" t="b">
        <f t="shared" si="7"/>
        <v>1</v>
      </c>
      <c r="D120" s="135">
        <v>271</v>
      </c>
      <c r="E120" s="133" t="s">
        <v>141</v>
      </c>
      <c r="F120" s="119">
        <f t="shared" si="8"/>
        <v>63</v>
      </c>
      <c r="G120" s="121">
        <v>268735.32</v>
      </c>
      <c r="H120" s="121">
        <f t="shared" si="9"/>
        <v>13.9979</v>
      </c>
      <c r="I120" s="121">
        <v>33495.85</v>
      </c>
      <c r="J120" s="121">
        <f t="shared" si="10"/>
        <v>18.472200000000001</v>
      </c>
      <c r="K120" s="121">
        <v>40358.800000000003</v>
      </c>
      <c r="L120" s="121">
        <f t="shared" si="11"/>
        <v>1</v>
      </c>
      <c r="M120" s="121">
        <v>832.32</v>
      </c>
      <c r="N120" s="122">
        <v>347261.36599999998</v>
      </c>
      <c r="O120" s="124">
        <v>901559</v>
      </c>
      <c r="P120" s="125">
        <v>809929413.55037403</v>
      </c>
      <c r="Q120" s="126">
        <v>57860780.084896594</v>
      </c>
      <c r="R120" s="127">
        <v>0</v>
      </c>
      <c r="S120" s="128">
        <v>0</v>
      </c>
      <c r="T120" s="134">
        <v>0</v>
      </c>
      <c r="U120" s="150" t="s">
        <v>310</v>
      </c>
      <c r="V120" s="130">
        <v>0</v>
      </c>
      <c r="W120" s="131"/>
      <c r="X120" s="132">
        <v>901559</v>
      </c>
      <c r="Y120" s="25"/>
      <c r="Z120" s="26"/>
      <c r="AA120" s="26"/>
      <c r="AB120" s="26">
        <v>271</v>
      </c>
      <c r="AC120" s="24" t="s">
        <v>141</v>
      </c>
      <c r="AD120" s="24">
        <v>63</v>
      </c>
      <c r="AE120" s="27">
        <v>13.9979</v>
      </c>
      <c r="AF120" s="27">
        <v>18.472200000000001</v>
      </c>
      <c r="AG120" s="27">
        <v>1</v>
      </c>
      <c r="AH120" s="27">
        <v>0.9</v>
      </c>
      <c r="AI120" s="27">
        <v>3839.0760000000005</v>
      </c>
    </row>
    <row r="121" spans="1:35" s="27" customFormat="1" ht="16.5" x14ac:dyDescent="0.25">
      <c r="A121" s="28">
        <v>273</v>
      </c>
      <c r="B121" s="27" t="s">
        <v>142</v>
      </c>
      <c r="C121" s="27" t="b">
        <f t="shared" si="7"/>
        <v>1</v>
      </c>
      <c r="D121" s="135">
        <v>273</v>
      </c>
      <c r="E121" s="133" t="s">
        <v>142</v>
      </c>
      <c r="F121" s="119">
        <f t="shared" si="8"/>
        <v>580.29</v>
      </c>
      <c r="G121" s="121">
        <v>2475308.2400000002</v>
      </c>
      <c r="H121" s="121">
        <f t="shared" si="9"/>
        <v>200.53775000000002</v>
      </c>
      <c r="I121" s="121">
        <v>479870.79</v>
      </c>
      <c r="J121" s="121">
        <f t="shared" si="10"/>
        <v>153.04430000000002</v>
      </c>
      <c r="K121" s="121">
        <v>334377.31</v>
      </c>
      <c r="L121" s="121">
        <f t="shared" si="11"/>
        <v>3</v>
      </c>
      <c r="M121" s="121">
        <v>2496.96</v>
      </c>
      <c r="N121" s="122">
        <v>3294292.7610000004</v>
      </c>
      <c r="O121" s="124">
        <v>1079432</v>
      </c>
      <c r="P121" s="125">
        <v>980178824.77493703</v>
      </c>
      <c r="Q121" s="126">
        <v>4887752.1802001717</v>
      </c>
      <c r="R121" s="127">
        <v>877020.18</v>
      </c>
      <c r="S121" s="128">
        <v>3091880.9410000006</v>
      </c>
      <c r="T121" s="134">
        <v>32579.457200000528</v>
      </c>
      <c r="U121" s="150">
        <v>26063.565760000423</v>
      </c>
      <c r="V121" s="130">
        <v>3117944.51</v>
      </c>
      <c r="W121" s="131"/>
      <c r="X121" s="132">
        <v>4197376.51</v>
      </c>
      <c r="Y121" s="25"/>
      <c r="Z121" s="26"/>
      <c r="AA121" s="26"/>
      <c r="AB121" s="26">
        <v>273</v>
      </c>
      <c r="AC121" s="24" t="s">
        <v>142</v>
      </c>
      <c r="AD121" s="24">
        <v>580.29</v>
      </c>
      <c r="AE121" s="27">
        <v>200.53775000000002</v>
      </c>
      <c r="AF121" s="27">
        <v>153.04430000000002</v>
      </c>
      <c r="AG121" s="27">
        <v>3</v>
      </c>
      <c r="AH121" s="27">
        <v>0.52500000000000002</v>
      </c>
      <c r="AI121" s="27">
        <v>2239.4610000000002</v>
      </c>
    </row>
    <row r="122" spans="1:35" s="27" customFormat="1" ht="16.5" x14ac:dyDescent="0.25">
      <c r="A122" s="28">
        <v>275</v>
      </c>
      <c r="B122" s="27" t="s">
        <v>143</v>
      </c>
      <c r="C122" s="27" t="b">
        <f t="shared" si="7"/>
        <v>1</v>
      </c>
      <c r="D122" s="135">
        <v>275</v>
      </c>
      <c r="E122" s="133" t="s">
        <v>143</v>
      </c>
      <c r="F122" s="119">
        <f t="shared" si="8"/>
        <v>79</v>
      </c>
      <c r="G122" s="121">
        <v>336985.56</v>
      </c>
      <c r="H122" s="121">
        <f t="shared" si="9"/>
        <v>39.803899999999999</v>
      </c>
      <c r="I122" s="121">
        <v>95247.55</v>
      </c>
      <c r="J122" s="121">
        <f t="shared" si="10"/>
        <v>16</v>
      </c>
      <c r="K122" s="121">
        <v>34957.440000000002</v>
      </c>
      <c r="L122" s="121">
        <f t="shared" si="11"/>
        <v>0</v>
      </c>
      <c r="M122" s="121">
        <v>0</v>
      </c>
      <c r="N122" s="122">
        <v>467190.55</v>
      </c>
      <c r="O122" s="124">
        <v>263185</v>
      </c>
      <c r="P122" s="125">
        <v>248392433.568138</v>
      </c>
      <c r="Q122" s="126">
        <v>6240404.4218817251</v>
      </c>
      <c r="R122" s="127">
        <v>55087.83</v>
      </c>
      <c r="S122" s="128">
        <v>259093.38</v>
      </c>
      <c r="T122" s="134">
        <v>26482.974800000084</v>
      </c>
      <c r="U122" s="150">
        <v>21186.379840000067</v>
      </c>
      <c r="V122" s="130">
        <v>280279.76</v>
      </c>
      <c r="W122" s="131"/>
      <c r="X122" s="132">
        <v>543464.76</v>
      </c>
      <c r="Y122" s="25"/>
      <c r="Z122" s="26"/>
      <c r="AA122" s="26"/>
      <c r="AB122" s="26">
        <v>275</v>
      </c>
      <c r="AC122" s="24" t="s">
        <v>143</v>
      </c>
      <c r="AD122" s="24">
        <v>79</v>
      </c>
      <c r="AE122" s="27">
        <v>39.803899999999999</v>
      </c>
      <c r="AF122" s="27">
        <v>16</v>
      </c>
      <c r="AG122" s="27">
        <v>0</v>
      </c>
      <c r="AH122" s="27">
        <v>0</v>
      </c>
      <c r="AI122" s="27">
        <v>0</v>
      </c>
    </row>
    <row r="123" spans="1:35" s="27" customFormat="1" ht="16.5" x14ac:dyDescent="0.25">
      <c r="A123" s="28">
        <v>279</v>
      </c>
      <c r="B123" s="27" t="s">
        <v>144</v>
      </c>
      <c r="C123" s="27" t="b">
        <f t="shared" si="7"/>
        <v>1</v>
      </c>
      <c r="D123" s="135">
        <v>279</v>
      </c>
      <c r="E123" s="133" t="s">
        <v>144</v>
      </c>
      <c r="F123" s="119">
        <f t="shared" si="8"/>
        <v>2227.0300000000002</v>
      </c>
      <c r="G123" s="121">
        <v>9499708.25</v>
      </c>
      <c r="H123" s="121">
        <f t="shared" si="9"/>
        <v>870.08964999999989</v>
      </c>
      <c r="I123" s="121">
        <v>2082054.93</v>
      </c>
      <c r="J123" s="121">
        <f t="shared" si="10"/>
        <v>489.78140000000002</v>
      </c>
      <c r="K123" s="121">
        <v>1070093.99</v>
      </c>
      <c r="L123" s="121">
        <f t="shared" si="11"/>
        <v>58.621099999999998</v>
      </c>
      <c r="M123" s="121">
        <v>48791.51</v>
      </c>
      <c r="N123" s="122">
        <v>12705268.36812</v>
      </c>
      <c r="O123" s="124">
        <v>3362653</v>
      </c>
      <c r="P123" s="125">
        <v>3158132310.63906</v>
      </c>
      <c r="Q123" s="126">
        <v>3629663.1164835258</v>
      </c>
      <c r="R123" s="127">
        <v>6224376.7800000003</v>
      </c>
      <c r="S123" s="128">
        <v>15566992.148120001</v>
      </c>
      <c r="T123" s="134">
        <v>0</v>
      </c>
      <c r="U123" s="150">
        <v>0</v>
      </c>
      <c r="V123" s="130">
        <v>15566992.15</v>
      </c>
      <c r="W123" s="131"/>
      <c r="X123" s="132">
        <v>18929645.149999999</v>
      </c>
      <c r="Y123" s="25"/>
      <c r="Z123" s="26"/>
      <c r="AA123" s="26"/>
      <c r="AB123" s="26">
        <v>279</v>
      </c>
      <c r="AC123" s="24" t="s">
        <v>144</v>
      </c>
      <c r="AD123" s="24">
        <v>2227.0300000000002</v>
      </c>
      <c r="AE123" s="27">
        <v>870.08964999999989</v>
      </c>
      <c r="AF123" s="27">
        <v>489.78140000000002</v>
      </c>
      <c r="AG123" s="27">
        <v>58.621099999999998</v>
      </c>
      <c r="AH123" s="27">
        <v>1.083</v>
      </c>
      <c r="AI123" s="27">
        <v>4619.6881199999998</v>
      </c>
    </row>
    <row r="124" spans="1:35" s="27" customFormat="1" ht="16.5" x14ac:dyDescent="0.25">
      <c r="A124" s="28">
        <v>281</v>
      </c>
      <c r="B124" s="27" t="s">
        <v>145</v>
      </c>
      <c r="C124" s="27" t="b">
        <f t="shared" si="7"/>
        <v>1</v>
      </c>
      <c r="D124" s="135">
        <v>281</v>
      </c>
      <c r="E124" s="133" t="s">
        <v>145</v>
      </c>
      <c r="F124" s="119">
        <f t="shared" si="8"/>
        <v>287</v>
      </c>
      <c r="G124" s="121">
        <v>1224238.68</v>
      </c>
      <c r="H124" s="121">
        <f t="shared" si="9"/>
        <v>31.31945</v>
      </c>
      <c r="I124" s="121">
        <v>74944.94</v>
      </c>
      <c r="J124" s="121">
        <f t="shared" si="10"/>
        <v>57.006100000000004</v>
      </c>
      <c r="K124" s="121">
        <v>124549.21</v>
      </c>
      <c r="L124" s="121">
        <f t="shared" si="11"/>
        <v>0</v>
      </c>
      <c r="M124" s="121">
        <v>0</v>
      </c>
      <c r="N124" s="122">
        <v>1423732.8299999998</v>
      </c>
      <c r="O124" s="124">
        <v>737375</v>
      </c>
      <c r="P124" s="125">
        <v>678222868.753968</v>
      </c>
      <c r="Q124" s="126">
        <v>21655005.715425014</v>
      </c>
      <c r="R124" s="127">
        <v>0</v>
      </c>
      <c r="S124" s="128">
        <v>686357.82999999984</v>
      </c>
      <c r="T124" s="134">
        <v>0</v>
      </c>
      <c r="U124" s="150">
        <v>0</v>
      </c>
      <c r="V124" s="130">
        <v>686357.83</v>
      </c>
      <c r="W124" s="131"/>
      <c r="X124" s="132">
        <v>1423732.83</v>
      </c>
      <c r="Y124" s="25"/>
      <c r="Z124" s="26"/>
      <c r="AA124" s="26"/>
      <c r="AB124" s="26">
        <v>281</v>
      </c>
      <c r="AC124" s="24" t="s">
        <v>145</v>
      </c>
      <c r="AD124" s="24">
        <v>287</v>
      </c>
      <c r="AE124" s="27">
        <v>31.31945</v>
      </c>
      <c r="AF124" s="27">
        <v>57.006100000000004</v>
      </c>
      <c r="AG124" s="27">
        <v>0</v>
      </c>
      <c r="AH124" s="27">
        <v>0</v>
      </c>
      <c r="AI124" s="27">
        <v>0</v>
      </c>
    </row>
    <row r="125" spans="1:35" s="27" customFormat="1" ht="16.5" x14ac:dyDescent="0.25">
      <c r="A125" s="28">
        <v>283</v>
      </c>
      <c r="B125" s="27" t="s">
        <v>146</v>
      </c>
      <c r="C125" s="27" t="b">
        <f t="shared" si="7"/>
        <v>1</v>
      </c>
      <c r="D125" s="135">
        <v>283</v>
      </c>
      <c r="E125" s="133" t="s">
        <v>146</v>
      </c>
      <c r="F125" s="119">
        <f t="shared" si="8"/>
        <v>562</v>
      </c>
      <c r="G125" s="121">
        <v>2397289.6800000002</v>
      </c>
      <c r="H125" s="121">
        <f t="shared" si="9"/>
        <v>75.674350000000004</v>
      </c>
      <c r="I125" s="121">
        <v>181082.67</v>
      </c>
      <c r="J125" s="121">
        <f t="shared" si="10"/>
        <v>169.244</v>
      </c>
      <c r="K125" s="121">
        <v>369771.06</v>
      </c>
      <c r="L125" s="121">
        <f t="shared" si="11"/>
        <v>9.8689</v>
      </c>
      <c r="M125" s="121">
        <v>8214.08</v>
      </c>
      <c r="N125" s="122">
        <v>2956357.49</v>
      </c>
      <c r="O125" s="124">
        <v>1549309</v>
      </c>
      <c r="P125" s="125">
        <v>1449284137.88889</v>
      </c>
      <c r="Q125" s="126">
        <v>19151590.174066775</v>
      </c>
      <c r="R125" s="127">
        <v>0</v>
      </c>
      <c r="S125" s="128">
        <v>1407048.4900000002</v>
      </c>
      <c r="T125" s="134">
        <v>0</v>
      </c>
      <c r="U125" s="150">
        <v>0</v>
      </c>
      <c r="V125" s="130">
        <v>1407048.49</v>
      </c>
      <c r="W125" s="131"/>
      <c r="X125" s="132">
        <v>2956357.49</v>
      </c>
      <c r="Y125" s="25"/>
      <c r="Z125" s="26"/>
      <c r="AA125" s="26"/>
      <c r="AB125" s="26">
        <v>283</v>
      </c>
      <c r="AC125" s="24" t="s">
        <v>146</v>
      </c>
      <c r="AD125" s="24">
        <v>562</v>
      </c>
      <c r="AE125" s="27">
        <v>75.674350000000004</v>
      </c>
      <c r="AF125" s="27">
        <v>169.244</v>
      </c>
      <c r="AG125" s="27">
        <v>9.8689</v>
      </c>
      <c r="AH125" s="27">
        <v>0</v>
      </c>
      <c r="AI125" s="27">
        <v>0</v>
      </c>
    </row>
    <row r="126" spans="1:35" s="27" customFormat="1" ht="16.5" x14ac:dyDescent="0.25">
      <c r="A126" s="28">
        <v>285</v>
      </c>
      <c r="B126" s="27" t="s">
        <v>147</v>
      </c>
      <c r="C126" s="27" t="b">
        <f t="shared" si="7"/>
        <v>1</v>
      </c>
      <c r="D126" s="135">
        <v>285</v>
      </c>
      <c r="E126" s="133" t="s">
        <v>147</v>
      </c>
      <c r="F126" s="119">
        <f t="shared" si="8"/>
        <v>1736.68</v>
      </c>
      <c r="G126" s="121">
        <v>7408051.6799999997</v>
      </c>
      <c r="H126" s="121">
        <f t="shared" si="9"/>
        <v>846.16070000000002</v>
      </c>
      <c r="I126" s="121">
        <v>2024794.86</v>
      </c>
      <c r="J126" s="121">
        <f t="shared" si="10"/>
        <v>406.55239999999998</v>
      </c>
      <c r="K126" s="121">
        <v>888251.95</v>
      </c>
      <c r="L126" s="121">
        <f t="shared" si="11"/>
        <v>21.921299999999999</v>
      </c>
      <c r="M126" s="121">
        <v>18245.54</v>
      </c>
      <c r="N126" s="122">
        <v>10343183.105999997</v>
      </c>
      <c r="O126" s="124">
        <v>5245323</v>
      </c>
      <c r="P126" s="125">
        <v>4763493256.07547</v>
      </c>
      <c r="Q126" s="126">
        <v>5629537.3397458307</v>
      </c>
      <c r="R126" s="127">
        <v>2313400.71</v>
      </c>
      <c r="S126" s="128">
        <v>7411260.8159999968</v>
      </c>
      <c r="T126" s="134">
        <v>0</v>
      </c>
      <c r="U126" s="150">
        <v>0</v>
      </c>
      <c r="V126" s="130">
        <v>7411260.8200000003</v>
      </c>
      <c r="W126" s="131"/>
      <c r="X126" s="132">
        <v>12656583.82</v>
      </c>
      <c r="Y126" s="25"/>
      <c r="Z126" s="26"/>
      <c r="AA126" s="26"/>
      <c r="AB126" s="26">
        <v>285</v>
      </c>
      <c r="AC126" s="24" t="s">
        <v>147</v>
      </c>
      <c r="AD126" s="24">
        <v>1736.68</v>
      </c>
      <c r="AE126" s="27">
        <v>846.16070000000002</v>
      </c>
      <c r="AF126" s="27">
        <v>406.55239999999998</v>
      </c>
      <c r="AG126" s="27">
        <v>21.921299999999999</v>
      </c>
      <c r="AH126" s="27">
        <v>0.9</v>
      </c>
      <c r="AI126" s="27">
        <v>3839.0760000000005</v>
      </c>
    </row>
    <row r="127" spans="1:35" s="27" customFormat="1" ht="16.5" x14ac:dyDescent="0.25">
      <c r="A127" s="28">
        <v>287</v>
      </c>
      <c r="B127" s="27" t="s">
        <v>148</v>
      </c>
      <c r="C127" s="27" t="b">
        <f t="shared" si="7"/>
        <v>1</v>
      </c>
      <c r="D127" s="135">
        <v>287</v>
      </c>
      <c r="E127" s="133" t="s">
        <v>148</v>
      </c>
      <c r="F127" s="119">
        <f t="shared" si="8"/>
        <v>353.53</v>
      </c>
      <c r="G127" s="121">
        <v>1508031.71</v>
      </c>
      <c r="H127" s="121">
        <f t="shared" si="9"/>
        <v>161.833</v>
      </c>
      <c r="I127" s="121">
        <v>387253.42</v>
      </c>
      <c r="J127" s="121">
        <f t="shared" si="10"/>
        <v>108.55289999999999</v>
      </c>
      <c r="K127" s="121">
        <v>237170.72</v>
      </c>
      <c r="L127" s="121">
        <f t="shared" si="11"/>
        <v>3.1573000000000002</v>
      </c>
      <c r="M127" s="121">
        <v>2627.88</v>
      </c>
      <c r="N127" s="122">
        <v>2135083.73</v>
      </c>
      <c r="O127" s="124">
        <v>485314</v>
      </c>
      <c r="P127" s="125">
        <v>459958050.99181998</v>
      </c>
      <c r="Q127" s="126">
        <v>2842177.1269878205</v>
      </c>
      <c r="R127" s="127">
        <v>1439352.89</v>
      </c>
      <c r="S127" s="128">
        <v>3089122.62</v>
      </c>
      <c r="T127" s="134">
        <v>805108.07760000043</v>
      </c>
      <c r="U127" s="150">
        <v>644086.46208000043</v>
      </c>
      <c r="V127" s="130">
        <v>3733209.08</v>
      </c>
      <c r="W127" s="131"/>
      <c r="X127" s="132">
        <v>4218523.08</v>
      </c>
      <c r="Y127" s="25"/>
      <c r="Z127" s="26"/>
      <c r="AA127" s="26"/>
      <c r="AB127" s="26">
        <v>287</v>
      </c>
      <c r="AC127" s="24" t="s">
        <v>148</v>
      </c>
      <c r="AD127" s="24">
        <v>353.53</v>
      </c>
      <c r="AE127" s="27">
        <v>161.833</v>
      </c>
      <c r="AF127" s="27">
        <v>108.55289999999999</v>
      </c>
      <c r="AG127" s="27">
        <v>3.1573000000000002</v>
      </c>
      <c r="AH127" s="27">
        <v>0</v>
      </c>
      <c r="AI127" s="27">
        <v>0</v>
      </c>
    </row>
    <row r="128" spans="1:35" s="27" customFormat="1" ht="16.5" x14ac:dyDescent="0.25">
      <c r="A128" s="28">
        <v>291</v>
      </c>
      <c r="B128" s="27" t="s">
        <v>149</v>
      </c>
      <c r="C128" s="27" t="b">
        <f t="shared" si="7"/>
        <v>1</v>
      </c>
      <c r="D128" s="135">
        <v>291</v>
      </c>
      <c r="E128" s="133" t="s">
        <v>149</v>
      </c>
      <c r="F128" s="119">
        <f t="shared" si="8"/>
        <v>39</v>
      </c>
      <c r="G128" s="121">
        <v>166359.96</v>
      </c>
      <c r="H128" s="121">
        <f t="shared" si="9"/>
        <v>11</v>
      </c>
      <c r="I128" s="121">
        <v>26322.12</v>
      </c>
      <c r="J128" s="121">
        <f t="shared" si="10"/>
        <v>5</v>
      </c>
      <c r="K128" s="121">
        <v>10924.2</v>
      </c>
      <c r="L128" s="121">
        <f t="shared" si="11"/>
        <v>0</v>
      </c>
      <c r="M128" s="121">
        <v>0</v>
      </c>
      <c r="N128" s="122">
        <v>203606.28</v>
      </c>
      <c r="O128" s="124">
        <v>151142</v>
      </c>
      <c r="P128" s="125">
        <v>138180339.862461</v>
      </c>
      <c r="Q128" s="126">
        <v>12561849.078405546</v>
      </c>
      <c r="R128" s="127">
        <v>0</v>
      </c>
      <c r="S128" s="128">
        <v>52464.28</v>
      </c>
      <c r="T128" s="134">
        <v>41506.772399999987</v>
      </c>
      <c r="U128" s="150">
        <v>33205.417919999993</v>
      </c>
      <c r="V128" s="130">
        <v>85669.7</v>
      </c>
      <c r="W128" s="131"/>
      <c r="X128" s="132">
        <v>236811.7</v>
      </c>
      <c r="Y128" s="25"/>
      <c r="Z128" s="26"/>
      <c r="AA128" s="26"/>
      <c r="AB128" s="26">
        <v>291</v>
      </c>
      <c r="AC128" s="24" t="s">
        <v>149</v>
      </c>
      <c r="AD128" s="24">
        <v>39</v>
      </c>
      <c r="AE128" s="27">
        <v>11</v>
      </c>
      <c r="AF128" s="27">
        <v>5</v>
      </c>
      <c r="AG128" s="27">
        <v>0</v>
      </c>
      <c r="AH128" s="27">
        <v>0</v>
      </c>
      <c r="AI128" s="27">
        <v>0</v>
      </c>
    </row>
    <row r="129" spans="1:35" s="27" customFormat="1" ht="16.5" x14ac:dyDescent="0.25">
      <c r="A129" s="28">
        <v>293</v>
      </c>
      <c r="B129" s="27" t="s">
        <v>150</v>
      </c>
      <c r="C129" s="27" t="b">
        <f t="shared" si="7"/>
        <v>1</v>
      </c>
      <c r="D129" s="135">
        <v>293</v>
      </c>
      <c r="E129" s="133" t="s">
        <v>150</v>
      </c>
      <c r="F129" s="119">
        <f t="shared" si="8"/>
        <v>67</v>
      </c>
      <c r="G129" s="121">
        <v>285797.88</v>
      </c>
      <c r="H129" s="121">
        <f t="shared" si="9"/>
        <v>19</v>
      </c>
      <c r="I129" s="121">
        <v>45465.48</v>
      </c>
      <c r="J129" s="121">
        <f t="shared" si="10"/>
        <v>13.8056</v>
      </c>
      <c r="K129" s="121">
        <v>30163.03</v>
      </c>
      <c r="L129" s="121">
        <f t="shared" si="11"/>
        <v>0</v>
      </c>
      <c r="M129" s="121">
        <v>0</v>
      </c>
      <c r="N129" s="122">
        <v>361426.39</v>
      </c>
      <c r="O129" s="124">
        <v>123280</v>
      </c>
      <c r="P129" s="125">
        <v>114672616.082895</v>
      </c>
      <c r="Q129" s="126">
        <v>6035400.8464681581</v>
      </c>
      <c r="R129" s="127">
        <v>34903.730000000003</v>
      </c>
      <c r="S129" s="128">
        <v>273050.12</v>
      </c>
      <c r="T129" s="134">
        <v>56761.144800000009</v>
      </c>
      <c r="U129" s="150">
        <v>45408.915840000009</v>
      </c>
      <c r="V129" s="130">
        <v>318459.03999999998</v>
      </c>
      <c r="W129" s="131"/>
      <c r="X129" s="132">
        <v>441739.04</v>
      </c>
      <c r="Y129" s="25"/>
      <c r="Z129" s="26"/>
      <c r="AA129" s="26"/>
      <c r="AB129" s="26">
        <v>293</v>
      </c>
      <c r="AC129" s="24" t="s">
        <v>150</v>
      </c>
      <c r="AD129" s="24">
        <v>67</v>
      </c>
      <c r="AE129" s="27">
        <v>19</v>
      </c>
      <c r="AF129" s="27">
        <v>13.8056</v>
      </c>
      <c r="AG129" s="27">
        <v>0</v>
      </c>
      <c r="AH129" s="27">
        <v>0</v>
      </c>
      <c r="AI129" s="27">
        <v>0</v>
      </c>
    </row>
    <row r="130" spans="1:35" s="27" customFormat="1" ht="16.5" x14ac:dyDescent="0.25">
      <c r="A130" s="28">
        <v>295</v>
      </c>
      <c r="B130" s="27" t="s">
        <v>151</v>
      </c>
      <c r="C130" s="27" t="b">
        <f t="shared" si="7"/>
        <v>1</v>
      </c>
      <c r="D130" s="135">
        <v>295</v>
      </c>
      <c r="E130" s="133" t="s">
        <v>151</v>
      </c>
      <c r="F130" s="119">
        <f t="shared" si="8"/>
        <v>1302.03</v>
      </c>
      <c r="G130" s="121">
        <v>5553991.25</v>
      </c>
      <c r="H130" s="121">
        <f t="shared" si="9"/>
        <v>340</v>
      </c>
      <c r="I130" s="121">
        <v>813592.8</v>
      </c>
      <c r="J130" s="121">
        <f t="shared" si="10"/>
        <v>241.33689999999999</v>
      </c>
      <c r="K130" s="121">
        <v>527282.51</v>
      </c>
      <c r="L130" s="121">
        <f t="shared" si="11"/>
        <v>57.680399999999999</v>
      </c>
      <c r="M130" s="121">
        <v>48008.55</v>
      </c>
      <c r="N130" s="122">
        <v>6943428.7900719997</v>
      </c>
      <c r="O130" s="124">
        <v>3835681</v>
      </c>
      <c r="P130" s="125">
        <v>3574473518.22754</v>
      </c>
      <c r="Q130" s="126">
        <v>10513157.406551588</v>
      </c>
      <c r="R130" s="127">
        <v>0</v>
      </c>
      <c r="S130" s="128">
        <v>3107747.7900719997</v>
      </c>
      <c r="T130" s="134">
        <v>382399.62440000055</v>
      </c>
      <c r="U130" s="150">
        <v>305919.69952000043</v>
      </c>
      <c r="V130" s="130">
        <v>3413667.49</v>
      </c>
      <c r="W130" s="131"/>
      <c r="X130" s="132">
        <v>7249348.4900000002</v>
      </c>
      <c r="Y130" s="25"/>
      <c r="Z130" s="26"/>
      <c r="AA130" s="26"/>
      <c r="AB130" s="26">
        <v>295</v>
      </c>
      <c r="AC130" s="24" t="s">
        <v>151</v>
      </c>
      <c r="AD130" s="24">
        <v>1302.03</v>
      </c>
      <c r="AE130" s="27">
        <v>340</v>
      </c>
      <c r="AF130" s="27">
        <v>241.33689999999999</v>
      </c>
      <c r="AG130" s="27">
        <v>57.680399999999999</v>
      </c>
      <c r="AH130" s="27">
        <v>0.1298</v>
      </c>
      <c r="AI130" s="27">
        <v>553.680072</v>
      </c>
    </row>
    <row r="131" spans="1:35" s="27" customFormat="1" ht="16.5" x14ac:dyDescent="0.25">
      <c r="A131" s="28">
        <v>297</v>
      </c>
      <c r="B131" s="27" t="s">
        <v>152</v>
      </c>
      <c r="C131" s="27" t="b">
        <f t="shared" si="7"/>
        <v>1</v>
      </c>
      <c r="D131" s="135">
        <v>297</v>
      </c>
      <c r="E131" s="133" t="s">
        <v>152</v>
      </c>
      <c r="F131" s="119">
        <f t="shared" si="8"/>
        <v>697</v>
      </c>
      <c r="G131" s="121">
        <v>2973151.08</v>
      </c>
      <c r="H131" s="121">
        <f t="shared" si="9"/>
        <v>92.206850000000003</v>
      </c>
      <c r="I131" s="121">
        <v>220643.62</v>
      </c>
      <c r="J131" s="121">
        <f t="shared" si="10"/>
        <v>125.3304</v>
      </c>
      <c r="K131" s="121">
        <v>273826.87</v>
      </c>
      <c r="L131" s="121">
        <f t="shared" si="11"/>
        <v>8.1908999999999992</v>
      </c>
      <c r="M131" s="121">
        <v>6817.45</v>
      </c>
      <c r="N131" s="122">
        <v>3474439.0200000005</v>
      </c>
      <c r="O131" s="124">
        <v>1141463</v>
      </c>
      <c r="P131" s="125">
        <v>1037459517.3363301</v>
      </c>
      <c r="Q131" s="126">
        <v>11251436.496706372</v>
      </c>
      <c r="R131" s="127">
        <v>0</v>
      </c>
      <c r="S131" s="128">
        <v>2332976.0200000005</v>
      </c>
      <c r="T131" s="134">
        <v>529736.41880000057</v>
      </c>
      <c r="U131" s="150">
        <v>423789.13504000049</v>
      </c>
      <c r="V131" s="130">
        <v>2756765.16</v>
      </c>
      <c r="W131" s="131"/>
      <c r="X131" s="132">
        <v>3898228.16</v>
      </c>
      <c r="Y131" s="25"/>
      <c r="Z131" s="26"/>
      <c r="AA131" s="26"/>
      <c r="AB131" s="26">
        <v>297</v>
      </c>
      <c r="AC131" s="24" t="s">
        <v>152</v>
      </c>
      <c r="AD131" s="24">
        <v>697</v>
      </c>
      <c r="AE131" s="27">
        <v>92.206850000000003</v>
      </c>
      <c r="AF131" s="27">
        <v>125.3304</v>
      </c>
      <c r="AG131" s="27">
        <v>8.1908999999999992</v>
      </c>
      <c r="AH131" s="27">
        <v>0</v>
      </c>
      <c r="AI131" s="27">
        <v>0</v>
      </c>
    </row>
    <row r="132" spans="1:35" s="27" customFormat="1" ht="16.5" x14ac:dyDescent="0.25">
      <c r="A132" s="28">
        <v>299</v>
      </c>
      <c r="B132" s="27" t="s">
        <v>153</v>
      </c>
      <c r="C132" s="27" t="b">
        <f t="shared" si="7"/>
        <v>1</v>
      </c>
      <c r="D132" s="135">
        <v>299</v>
      </c>
      <c r="E132" s="133" t="s">
        <v>153</v>
      </c>
      <c r="F132" s="119">
        <f t="shared" si="8"/>
        <v>161</v>
      </c>
      <c r="G132" s="121">
        <v>686768.04</v>
      </c>
      <c r="H132" s="121">
        <f t="shared" si="9"/>
        <v>61</v>
      </c>
      <c r="I132" s="121">
        <v>145968.12</v>
      </c>
      <c r="J132" s="121">
        <f t="shared" si="10"/>
        <v>28.9283</v>
      </c>
      <c r="K132" s="121">
        <v>63203.71</v>
      </c>
      <c r="L132" s="121">
        <f t="shared" si="11"/>
        <v>0</v>
      </c>
      <c r="M132" s="121">
        <v>0</v>
      </c>
      <c r="N132" s="122">
        <v>895939.87</v>
      </c>
      <c r="O132" s="124">
        <v>238305</v>
      </c>
      <c r="P132" s="125">
        <v>257777317.32813999</v>
      </c>
      <c r="Q132" s="126">
        <v>4225857.6611170489</v>
      </c>
      <c r="R132" s="127">
        <v>356003.87</v>
      </c>
      <c r="S132" s="128">
        <v>1013638.74</v>
      </c>
      <c r="T132" s="134">
        <v>57139.662799999816</v>
      </c>
      <c r="U132" s="150">
        <v>45711.730239999859</v>
      </c>
      <c r="V132" s="130">
        <v>1059350.47</v>
      </c>
      <c r="W132" s="131"/>
      <c r="X132" s="132">
        <v>1297655.47</v>
      </c>
      <c r="Y132" s="25"/>
      <c r="Z132" s="26"/>
      <c r="AA132" s="26"/>
      <c r="AB132" s="26">
        <v>299</v>
      </c>
      <c r="AC132" s="24" t="s">
        <v>153</v>
      </c>
      <c r="AD132" s="24">
        <v>161</v>
      </c>
      <c r="AE132" s="27">
        <v>61</v>
      </c>
      <c r="AF132" s="27">
        <v>28.9283</v>
      </c>
      <c r="AG132" s="27">
        <v>0</v>
      </c>
      <c r="AH132" s="27">
        <v>0</v>
      </c>
      <c r="AI132" s="27">
        <v>0</v>
      </c>
    </row>
    <row r="133" spans="1:35" s="27" customFormat="1" ht="16.5" x14ac:dyDescent="0.25">
      <c r="A133" s="28">
        <v>303</v>
      </c>
      <c r="B133" s="27" t="s">
        <v>154</v>
      </c>
      <c r="C133" s="27" t="b">
        <f t="shared" si="7"/>
        <v>1</v>
      </c>
      <c r="D133" s="135">
        <v>303</v>
      </c>
      <c r="E133" s="133" t="s">
        <v>154</v>
      </c>
      <c r="F133" s="119">
        <f t="shared" si="8"/>
        <v>114.58</v>
      </c>
      <c r="G133" s="121">
        <v>488757.03</v>
      </c>
      <c r="H133" s="121">
        <f t="shared" si="9"/>
        <v>42.560549999999999</v>
      </c>
      <c r="I133" s="121">
        <v>101843.99</v>
      </c>
      <c r="J133" s="121">
        <f t="shared" si="10"/>
        <v>25.5657</v>
      </c>
      <c r="K133" s="121">
        <v>55856.959999999999</v>
      </c>
      <c r="L133" s="121">
        <f t="shared" si="11"/>
        <v>2.5167000000000002</v>
      </c>
      <c r="M133" s="121">
        <v>2094.6999999999998</v>
      </c>
      <c r="N133" s="122">
        <v>648552.67999999993</v>
      </c>
      <c r="O133" s="124">
        <v>2256065</v>
      </c>
      <c r="P133" s="125">
        <v>2032460847.5734301</v>
      </c>
      <c r="Q133" s="126">
        <v>47754571.958619662</v>
      </c>
      <c r="R133" s="127">
        <v>0</v>
      </c>
      <c r="S133" s="128">
        <v>0</v>
      </c>
      <c r="T133" s="134">
        <v>0</v>
      </c>
      <c r="U133" s="150" t="s">
        <v>310</v>
      </c>
      <c r="V133" s="130">
        <v>0</v>
      </c>
      <c r="W133" s="131"/>
      <c r="X133" s="132">
        <v>2256065</v>
      </c>
      <c r="Y133" s="25"/>
      <c r="Z133" s="26"/>
      <c r="AA133" s="26"/>
      <c r="AB133" s="26">
        <v>303</v>
      </c>
      <c r="AC133" s="24" t="s">
        <v>154</v>
      </c>
      <c r="AD133" s="24">
        <v>114.58</v>
      </c>
      <c r="AE133" s="27">
        <v>42.560549999999999</v>
      </c>
      <c r="AF133" s="27">
        <v>25.5657</v>
      </c>
      <c r="AG133" s="27">
        <v>2.5167000000000002</v>
      </c>
      <c r="AH133" s="27">
        <v>0</v>
      </c>
      <c r="AI133" s="27">
        <v>0</v>
      </c>
    </row>
    <row r="134" spans="1:35" s="27" customFormat="1" ht="16.5" x14ac:dyDescent="0.25">
      <c r="A134" s="28">
        <v>311</v>
      </c>
      <c r="B134" s="27" t="s">
        <v>155</v>
      </c>
      <c r="C134" s="27" t="b">
        <f t="shared" si="7"/>
        <v>1</v>
      </c>
      <c r="D134" s="135">
        <v>311</v>
      </c>
      <c r="E134" s="133" t="s">
        <v>155</v>
      </c>
      <c r="F134" s="119">
        <f t="shared" si="8"/>
        <v>167</v>
      </c>
      <c r="G134" s="121">
        <v>712361.88</v>
      </c>
      <c r="H134" s="121">
        <f t="shared" si="9"/>
        <v>86.053849999999997</v>
      </c>
      <c r="I134" s="121">
        <v>205919.98</v>
      </c>
      <c r="J134" s="121">
        <f t="shared" si="10"/>
        <v>56.799900000000001</v>
      </c>
      <c r="K134" s="121">
        <v>124098.69</v>
      </c>
      <c r="L134" s="121">
        <f t="shared" si="11"/>
        <v>0</v>
      </c>
      <c r="M134" s="121">
        <v>0</v>
      </c>
      <c r="N134" s="122">
        <v>1042380.55</v>
      </c>
      <c r="O134" s="124">
        <v>243114</v>
      </c>
      <c r="P134" s="125">
        <v>225214797.31522799</v>
      </c>
      <c r="Q134" s="126">
        <v>2617137.9585599946</v>
      </c>
      <c r="R134" s="127">
        <v>808166.08</v>
      </c>
      <c r="S134" s="128">
        <v>1607432.63</v>
      </c>
      <c r="T134" s="134">
        <v>59833.621999999974</v>
      </c>
      <c r="U134" s="150">
        <v>47866.897599999982</v>
      </c>
      <c r="V134" s="130">
        <v>1655299.53</v>
      </c>
      <c r="W134" s="131"/>
      <c r="X134" s="132">
        <v>1898413.53</v>
      </c>
      <c r="Y134" s="25"/>
      <c r="Z134" s="26"/>
      <c r="AA134" s="26"/>
      <c r="AB134" s="26">
        <v>311</v>
      </c>
      <c r="AC134" s="24" t="s">
        <v>155</v>
      </c>
      <c r="AD134" s="24">
        <v>167</v>
      </c>
      <c r="AE134" s="27">
        <v>86.053849999999997</v>
      </c>
      <c r="AF134" s="27">
        <v>56.799900000000001</v>
      </c>
      <c r="AG134" s="27">
        <v>0</v>
      </c>
      <c r="AH134" s="27">
        <v>0</v>
      </c>
      <c r="AI134" s="27">
        <v>0</v>
      </c>
    </row>
    <row r="135" spans="1:35" s="27" customFormat="1" ht="16.5" x14ac:dyDescent="0.25">
      <c r="A135" s="28">
        <v>315</v>
      </c>
      <c r="B135" s="27" t="s">
        <v>156</v>
      </c>
      <c r="C135" s="27" t="b">
        <f t="shared" si="7"/>
        <v>1</v>
      </c>
      <c r="D135" s="135">
        <v>315</v>
      </c>
      <c r="E135" s="133" t="s">
        <v>156</v>
      </c>
      <c r="F135" s="119">
        <f t="shared" si="8"/>
        <v>1080.96</v>
      </c>
      <c r="G135" s="121">
        <v>4610986.21</v>
      </c>
      <c r="H135" s="121">
        <f t="shared" si="9"/>
        <v>153.14535000000001</v>
      </c>
      <c r="I135" s="121">
        <v>366464.57</v>
      </c>
      <c r="J135" s="121">
        <f t="shared" si="10"/>
        <v>225.4365</v>
      </c>
      <c r="K135" s="121">
        <v>492542.68</v>
      </c>
      <c r="L135" s="121">
        <f t="shared" si="11"/>
        <v>22.6112</v>
      </c>
      <c r="M135" s="121">
        <v>18819.75</v>
      </c>
      <c r="N135" s="122">
        <v>5488813.21</v>
      </c>
      <c r="O135" s="124">
        <v>1836098</v>
      </c>
      <c r="P135" s="125">
        <v>1711261208.16663</v>
      </c>
      <c r="Q135" s="126">
        <v>11174098.385400731</v>
      </c>
      <c r="R135" s="127">
        <v>0</v>
      </c>
      <c r="S135" s="128">
        <v>3652715.21</v>
      </c>
      <c r="T135" s="134">
        <v>1922948.7344000004</v>
      </c>
      <c r="U135" s="150">
        <v>1538358.9875200004</v>
      </c>
      <c r="V135" s="130">
        <v>5191074.2</v>
      </c>
      <c r="W135" s="131"/>
      <c r="X135" s="132">
        <v>7027172.2000000002</v>
      </c>
      <c r="Y135" s="25"/>
      <c r="Z135" s="26"/>
      <c r="AA135" s="26"/>
      <c r="AB135" s="26">
        <v>315</v>
      </c>
      <c r="AC135" s="24" t="s">
        <v>156</v>
      </c>
      <c r="AD135" s="24">
        <v>1080.96</v>
      </c>
      <c r="AE135" s="27">
        <v>153.14535000000001</v>
      </c>
      <c r="AF135" s="27">
        <v>225.4365</v>
      </c>
      <c r="AG135" s="27">
        <v>22.6112</v>
      </c>
      <c r="AH135" s="27">
        <v>0</v>
      </c>
      <c r="AI135" s="27">
        <v>0</v>
      </c>
    </row>
    <row r="136" spans="1:35" s="27" customFormat="1" ht="16.5" x14ac:dyDescent="0.25">
      <c r="A136" s="28">
        <v>317</v>
      </c>
      <c r="B136" s="27" t="s">
        <v>157</v>
      </c>
      <c r="C136" s="27" t="b">
        <f t="shared" si="7"/>
        <v>1</v>
      </c>
      <c r="D136" s="135">
        <v>317</v>
      </c>
      <c r="E136" s="133" t="s">
        <v>157</v>
      </c>
      <c r="F136" s="119">
        <f t="shared" si="8"/>
        <v>559.17999999999995</v>
      </c>
      <c r="G136" s="121">
        <v>2385260.58</v>
      </c>
      <c r="H136" s="121">
        <f t="shared" si="9"/>
        <v>317.36705000000001</v>
      </c>
      <c r="I136" s="121">
        <v>759433.96</v>
      </c>
      <c r="J136" s="121">
        <f t="shared" si="10"/>
        <v>128.7901</v>
      </c>
      <c r="K136" s="121">
        <v>281385.76</v>
      </c>
      <c r="L136" s="121">
        <f t="shared" si="11"/>
        <v>26</v>
      </c>
      <c r="M136" s="121">
        <v>21640.32</v>
      </c>
      <c r="N136" s="122">
        <v>3447720.6199999996</v>
      </c>
      <c r="O136" s="124">
        <v>1225747</v>
      </c>
      <c r="P136" s="125">
        <v>1540639977.4240699</v>
      </c>
      <c r="Q136" s="126">
        <v>4854442.1275745854</v>
      </c>
      <c r="R136" s="127">
        <v>1411317.72</v>
      </c>
      <c r="S136" s="128">
        <v>3633291.34</v>
      </c>
      <c r="T136" s="134">
        <v>653174.79440000048</v>
      </c>
      <c r="U136" s="150">
        <v>522539.83552000043</v>
      </c>
      <c r="V136" s="130">
        <v>4155831.18</v>
      </c>
      <c r="W136" s="131"/>
      <c r="X136" s="132">
        <v>5381578.1799999997</v>
      </c>
      <c r="Y136" s="25"/>
      <c r="Z136" s="26"/>
      <c r="AA136" s="26"/>
      <c r="AB136" s="26">
        <v>317</v>
      </c>
      <c r="AC136" s="24" t="s">
        <v>157</v>
      </c>
      <c r="AD136" s="24">
        <v>559.17999999999995</v>
      </c>
      <c r="AE136" s="27">
        <v>317.36705000000001</v>
      </c>
      <c r="AF136" s="27">
        <v>128.7901</v>
      </c>
      <c r="AG136" s="27">
        <v>26</v>
      </c>
      <c r="AH136" s="27">
        <v>0</v>
      </c>
      <c r="AI136" s="27">
        <v>0</v>
      </c>
    </row>
    <row r="137" spans="1:35" s="27" customFormat="1" ht="16.5" x14ac:dyDescent="0.25">
      <c r="A137" s="28">
        <v>319</v>
      </c>
      <c r="B137" s="27" t="s">
        <v>158</v>
      </c>
      <c r="C137" s="27" t="b">
        <f t="shared" ref="C137:C200" si="12">B137=E137</f>
        <v>1</v>
      </c>
      <c r="D137" s="135">
        <v>319</v>
      </c>
      <c r="E137" s="133" t="s">
        <v>158</v>
      </c>
      <c r="F137" s="119">
        <f t="shared" ref="F137:F200" si="13">VLOOKUP(D137,AB$8:AH$252,3,FALSE)</f>
        <v>3620.36</v>
      </c>
      <c r="G137" s="121">
        <v>15443152.43</v>
      </c>
      <c r="H137" s="121">
        <f t="shared" ref="H137:H200" si="14">VLOOKUP(D137,AB$8:AH$252,4,FALSE)</f>
        <v>504.66885000000002</v>
      </c>
      <c r="I137" s="121">
        <v>1207632.18</v>
      </c>
      <c r="J137" s="121">
        <f t="shared" ref="J137:J200" si="15">VLOOKUP(D137,AB$8:AH$252,5,FALSE)</f>
        <v>762.42499999999995</v>
      </c>
      <c r="K137" s="121">
        <v>1665776.6399999999</v>
      </c>
      <c r="L137" s="121">
        <f t="shared" ref="L137:L200" si="16">VLOOKUP(D137,AB$8:AH$252,6,FALSE)</f>
        <v>26.726099999999999</v>
      </c>
      <c r="M137" s="121">
        <v>22244.67</v>
      </c>
      <c r="N137" s="122">
        <v>18341365.304000001</v>
      </c>
      <c r="O137" s="124">
        <v>7179642</v>
      </c>
      <c r="P137" s="125">
        <v>7091917873.7176104</v>
      </c>
      <c r="Q137" s="126">
        <v>14052616.629137324</v>
      </c>
      <c r="R137" s="127">
        <v>0</v>
      </c>
      <c r="S137" s="128">
        <v>11161723.304000001</v>
      </c>
      <c r="T137" s="134">
        <v>1289819.7775999978</v>
      </c>
      <c r="U137" s="150">
        <v>1031855.8220799983</v>
      </c>
      <c r="V137" s="130">
        <v>12193579.130000001</v>
      </c>
      <c r="W137" s="131"/>
      <c r="X137" s="132">
        <v>19373221.130000003</v>
      </c>
      <c r="Y137" s="25"/>
      <c r="Z137" s="26"/>
      <c r="AA137" s="26"/>
      <c r="AB137" s="26">
        <v>319</v>
      </c>
      <c r="AC137" s="24" t="s">
        <v>158</v>
      </c>
      <c r="AD137" s="24">
        <v>3620.36</v>
      </c>
      <c r="AE137" s="27">
        <v>504.66885000000002</v>
      </c>
      <c r="AF137" s="27">
        <v>762.42499999999995</v>
      </c>
      <c r="AG137" s="27">
        <v>26.726099999999999</v>
      </c>
      <c r="AH137" s="27">
        <v>0.6</v>
      </c>
      <c r="AI137" s="27">
        <v>2559.384</v>
      </c>
    </row>
    <row r="138" spans="1:35" s="27" customFormat="1" ht="16.5" x14ac:dyDescent="0.25">
      <c r="A138" s="28">
        <v>321</v>
      </c>
      <c r="B138" s="27" t="s">
        <v>159</v>
      </c>
      <c r="C138" s="27" t="b">
        <f t="shared" si="12"/>
        <v>1</v>
      </c>
      <c r="D138" s="135">
        <v>321</v>
      </c>
      <c r="E138" s="133" t="s">
        <v>159</v>
      </c>
      <c r="F138" s="119">
        <f t="shared" si="13"/>
        <v>575.4</v>
      </c>
      <c r="G138" s="121">
        <v>2454449.2599999998</v>
      </c>
      <c r="H138" s="121">
        <f t="shared" si="14"/>
        <v>136.23155</v>
      </c>
      <c r="I138" s="121">
        <v>325991.2</v>
      </c>
      <c r="J138" s="121">
        <f t="shared" si="15"/>
        <v>135.9195</v>
      </c>
      <c r="K138" s="121">
        <v>296962.36</v>
      </c>
      <c r="L138" s="121">
        <f t="shared" si="16"/>
        <v>0</v>
      </c>
      <c r="M138" s="121">
        <v>0</v>
      </c>
      <c r="N138" s="122">
        <v>3077402.82</v>
      </c>
      <c r="O138" s="124">
        <v>1102176</v>
      </c>
      <c r="P138" s="125">
        <v>1011479599</v>
      </c>
      <c r="Q138" s="126">
        <v>7424708.8798446469</v>
      </c>
      <c r="R138" s="127">
        <v>0</v>
      </c>
      <c r="S138" s="128">
        <v>1975226.8199999998</v>
      </c>
      <c r="T138" s="134">
        <v>599109.11000000034</v>
      </c>
      <c r="U138" s="150">
        <v>479287.28800000029</v>
      </c>
      <c r="V138" s="130">
        <v>2454514.11</v>
      </c>
      <c r="W138" s="131"/>
      <c r="X138" s="132">
        <v>3556690.11</v>
      </c>
      <c r="Y138" s="25"/>
      <c r="Z138" s="26"/>
      <c r="AA138" s="26"/>
      <c r="AB138" s="26">
        <v>321</v>
      </c>
      <c r="AC138" s="24" t="s">
        <v>159</v>
      </c>
      <c r="AD138" s="24">
        <v>575.4</v>
      </c>
      <c r="AE138" s="27">
        <v>136.23155</v>
      </c>
      <c r="AF138" s="27">
        <v>135.9195</v>
      </c>
      <c r="AG138" s="27">
        <v>0</v>
      </c>
      <c r="AH138" s="27">
        <v>0</v>
      </c>
      <c r="AI138" s="27">
        <v>0</v>
      </c>
    </row>
    <row r="139" spans="1:35" s="27" customFormat="1" ht="16.5" x14ac:dyDescent="0.25">
      <c r="A139" s="28">
        <v>323</v>
      </c>
      <c r="B139" s="27" t="s">
        <v>160</v>
      </c>
      <c r="C139" s="27" t="b">
        <f t="shared" si="12"/>
        <v>1</v>
      </c>
      <c r="D139" s="135">
        <v>323</v>
      </c>
      <c r="E139" s="133" t="s">
        <v>160</v>
      </c>
      <c r="F139" s="119">
        <f t="shared" si="13"/>
        <v>36.51</v>
      </c>
      <c r="G139" s="121">
        <v>155738.51999999999</v>
      </c>
      <c r="H139" s="121">
        <f t="shared" si="14"/>
        <v>4</v>
      </c>
      <c r="I139" s="121">
        <v>9571.68</v>
      </c>
      <c r="J139" s="121">
        <f t="shared" si="15"/>
        <v>4.9832000000000001</v>
      </c>
      <c r="K139" s="121">
        <v>10887.49</v>
      </c>
      <c r="L139" s="121">
        <f t="shared" si="16"/>
        <v>0</v>
      </c>
      <c r="M139" s="121">
        <v>0</v>
      </c>
      <c r="N139" s="122">
        <v>176197.68999999997</v>
      </c>
      <c r="O139" s="124">
        <v>138105</v>
      </c>
      <c r="P139" s="125">
        <v>127325795.037413</v>
      </c>
      <c r="Q139" s="126">
        <v>31831448.75935325</v>
      </c>
      <c r="R139" s="127">
        <v>0</v>
      </c>
      <c r="S139" s="128">
        <v>38092.689999999973</v>
      </c>
      <c r="T139" s="134">
        <v>95079.147599999997</v>
      </c>
      <c r="U139" s="150">
        <v>76063.318079999997</v>
      </c>
      <c r="V139" s="130">
        <v>114156.01</v>
      </c>
      <c r="W139" s="131"/>
      <c r="X139" s="132">
        <v>252261.01</v>
      </c>
      <c r="Y139" s="25"/>
      <c r="Z139" s="26"/>
      <c r="AA139" s="26"/>
      <c r="AB139" s="26">
        <v>323</v>
      </c>
      <c r="AC139" s="24" t="s">
        <v>160</v>
      </c>
      <c r="AD139" s="24">
        <v>36.51</v>
      </c>
      <c r="AE139" s="27">
        <v>4</v>
      </c>
      <c r="AF139" s="27">
        <v>4.9832000000000001</v>
      </c>
      <c r="AG139" s="27">
        <v>0</v>
      </c>
      <c r="AH139" s="27">
        <v>0</v>
      </c>
      <c r="AI139" s="27">
        <v>0</v>
      </c>
    </row>
    <row r="140" spans="1:35" s="27" customFormat="1" ht="16.5" x14ac:dyDescent="0.25">
      <c r="A140" s="28">
        <v>327</v>
      </c>
      <c r="B140" s="27" t="s">
        <v>161</v>
      </c>
      <c r="C140" s="27" t="b">
        <f t="shared" si="12"/>
        <v>1</v>
      </c>
      <c r="D140" s="135">
        <v>327</v>
      </c>
      <c r="E140" s="133" t="s">
        <v>161</v>
      </c>
      <c r="F140" s="119">
        <f t="shared" si="13"/>
        <v>271.89999999999998</v>
      </c>
      <c r="G140" s="121">
        <v>1159827.52</v>
      </c>
      <c r="H140" s="121">
        <f t="shared" si="14"/>
        <v>15.085850000000001</v>
      </c>
      <c r="I140" s="121">
        <v>36099.230000000003</v>
      </c>
      <c r="J140" s="121">
        <f t="shared" si="15"/>
        <v>44.971400000000003</v>
      </c>
      <c r="K140" s="121">
        <v>98255.31</v>
      </c>
      <c r="L140" s="121">
        <f t="shared" si="16"/>
        <v>0</v>
      </c>
      <c r="M140" s="121">
        <v>0</v>
      </c>
      <c r="N140" s="122">
        <v>1294821.906</v>
      </c>
      <c r="O140" s="124">
        <v>697467</v>
      </c>
      <c r="P140" s="125">
        <v>630970109.94584501</v>
      </c>
      <c r="Q140" s="126">
        <v>41825293.897648789</v>
      </c>
      <c r="R140" s="127">
        <v>0</v>
      </c>
      <c r="S140" s="128">
        <v>597354.90599999996</v>
      </c>
      <c r="T140" s="134">
        <v>0</v>
      </c>
      <c r="U140" s="150">
        <v>0</v>
      </c>
      <c r="V140" s="130">
        <v>597354.91</v>
      </c>
      <c r="W140" s="131"/>
      <c r="X140" s="132">
        <v>1294821.9100000001</v>
      </c>
      <c r="Y140" s="25"/>
      <c r="Z140" s="26"/>
      <c r="AA140" s="26"/>
      <c r="AB140" s="26">
        <v>327</v>
      </c>
      <c r="AC140" s="24" t="s">
        <v>161</v>
      </c>
      <c r="AD140" s="24">
        <v>271.89999999999998</v>
      </c>
      <c r="AE140" s="27">
        <v>15.085850000000001</v>
      </c>
      <c r="AF140" s="27">
        <v>44.971400000000003</v>
      </c>
      <c r="AG140" s="27">
        <v>0</v>
      </c>
      <c r="AH140" s="27">
        <v>0.15</v>
      </c>
      <c r="AI140" s="27">
        <v>639.846</v>
      </c>
    </row>
    <row r="141" spans="1:35" s="27" customFormat="1" ht="16.5" x14ac:dyDescent="0.25">
      <c r="A141" s="28">
        <v>329</v>
      </c>
      <c r="B141" s="27" t="s">
        <v>162</v>
      </c>
      <c r="C141" s="27" t="b">
        <f t="shared" si="12"/>
        <v>1</v>
      </c>
      <c r="D141" s="135">
        <v>329</v>
      </c>
      <c r="E141" s="133" t="s">
        <v>162</v>
      </c>
      <c r="F141" s="119">
        <f t="shared" si="13"/>
        <v>141</v>
      </c>
      <c r="G141" s="121">
        <v>601455.24</v>
      </c>
      <c r="H141" s="121">
        <f t="shared" si="14"/>
        <v>32.506749999999997</v>
      </c>
      <c r="I141" s="121">
        <v>77786.05</v>
      </c>
      <c r="J141" s="121">
        <f t="shared" si="15"/>
        <v>29.085899999999999</v>
      </c>
      <c r="K141" s="121">
        <v>63548.04</v>
      </c>
      <c r="L141" s="121">
        <f t="shared" si="16"/>
        <v>0</v>
      </c>
      <c r="M141" s="121">
        <v>0</v>
      </c>
      <c r="N141" s="122">
        <v>742789.33000000007</v>
      </c>
      <c r="O141" s="124">
        <v>361579</v>
      </c>
      <c r="P141" s="125">
        <v>327083007.19579899</v>
      </c>
      <c r="Q141" s="126">
        <v>10062002.728534812</v>
      </c>
      <c r="R141" s="127">
        <v>0</v>
      </c>
      <c r="S141" s="128">
        <v>381210.33000000007</v>
      </c>
      <c r="T141" s="134">
        <v>47469.440800000099</v>
      </c>
      <c r="U141" s="150">
        <v>37975.552640000082</v>
      </c>
      <c r="V141" s="130">
        <v>419185.88</v>
      </c>
      <c r="W141" s="131"/>
      <c r="X141" s="132">
        <v>780764.88</v>
      </c>
      <c r="Y141" s="25"/>
      <c r="Z141" s="26"/>
      <c r="AA141" s="26"/>
      <c r="AB141" s="26">
        <v>329</v>
      </c>
      <c r="AC141" s="24" t="s">
        <v>162</v>
      </c>
      <c r="AD141" s="24">
        <v>141</v>
      </c>
      <c r="AE141" s="27">
        <v>32.506749999999997</v>
      </c>
      <c r="AF141" s="27">
        <v>29.085899999999999</v>
      </c>
      <c r="AG141" s="27">
        <v>0</v>
      </c>
      <c r="AH141" s="27">
        <v>0</v>
      </c>
      <c r="AI141" s="27">
        <v>0</v>
      </c>
    </row>
    <row r="142" spans="1:35" s="27" customFormat="1" ht="16.5" x14ac:dyDescent="0.25">
      <c r="A142" s="28">
        <v>331</v>
      </c>
      <c r="B142" s="27" t="s">
        <v>163</v>
      </c>
      <c r="C142" s="27" t="b">
        <f t="shared" si="12"/>
        <v>1</v>
      </c>
      <c r="D142" s="135">
        <v>331</v>
      </c>
      <c r="E142" s="133" t="s">
        <v>163</v>
      </c>
      <c r="F142" s="119">
        <f t="shared" si="13"/>
        <v>334</v>
      </c>
      <c r="G142" s="121">
        <v>1424723.76</v>
      </c>
      <c r="H142" s="121">
        <f t="shared" si="14"/>
        <v>29.253999999999998</v>
      </c>
      <c r="I142" s="121">
        <v>70002.48</v>
      </c>
      <c r="J142" s="121">
        <f t="shared" si="15"/>
        <v>64.639099999999999</v>
      </c>
      <c r="K142" s="121">
        <v>141226.09</v>
      </c>
      <c r="L142" s="121">
        <f t="shared" si="16"/>
        <v>4</v>
      </c>
      <c r="M142" s="121">
        <v>3329.28</v>
      </c>
      <c r="N142" s="122">
        <v>1639281.61</v>
      </c>
      <c r="O142" s="124">
        <v>485067</v>
      </c>
      <c r="P142" s="125">
        <v>464778710.67346901</v>
      </c>
      <c r="Q142" s="126">
        <v>15887697.773756377</v>
      </c>
      <c r="R142" s="127">
        <v>0</v>
      </c>
      <c r="S142" s="128">
        <v>1154214.6100000001</v>
      </c>
      <c r="T142" s="134">
        <v>87326.945199999725</v>
      </c>
      <c r="U142" s="150">
        <v>69861.556159999789</v>
      </c>
      <c r="V142" s="130">
        <v>1224076.17</v>
      </c>
      <c r="W142" s="131"/>
      <c r="X142" s="132">
        <v>1709143.17</v>
      </c>
      <c r="Y142" s="25"/>
      <c r="Z142" s="26"/>
      <c r="AA142" s="26"/>
      <c r="AB142" s="26">
        <v>331</v>
      </c>
      <c r="AC142" s="24" t="s">
        <v>163</v>
      </c>
      <c r="AD142" s="24">
        <v>334</v>
      </c>
      <c r="AE142" s="27">
        <v>29.253999999999998</v>
      </c>
      <c r="AF142" s="27">
        <v>64.639099999999999</v>
      </c>
      <c r="AG142" s="27">
        <v>4</v>
      </c>
      <c r="AH142" s="27">
        <v>0</v>
      </c>
      <c r="AI142" s="27">
        <v>0</v>
      </c>
    </row>
    <row r="143" spans="1:35" s="27" customFormat="1" ht="16.5" x14ac:dyDescent="0.25">
      <c r="A143" s="28">
        <v>333</v>
      </c>
      <c r="B143" s="27" t="s">
        <v>164</v>
      </c>
      <c r="C143" s="27" t="b">
        <f t="shared" si="12"/>
        <v>1</v>
      </c>
      <c r="D143" s="135">
        <v>333</v>
      </c>
      <c r="E143" s="133" t="s">
        <v>164</v>
      </c>
      <c r="F143" s="119">
        <f t="shared" si="13"/>
        <v>211</v>
      </c>
      <c r="G143" s="121">
        <v>900050.04</v>
      </c>
      <c r="H143" s="121">
        <f t="shared" si="14"/>
        <v>76.727599999999995</v>
      </c>
      <c r="I143" s="121">
        <v>183603.01</v>
      </c>
      <c r="J143" s="121">
        <f t="shared" si="15"/>
        <v>40.249600000000001</v>
      </c>
      <c r="K143" s="121">
        <v>87938.94</v>
      </c>
      <c r="L143" s="121">
        <f t="shared" si="16"/>
        <v>2</v>
      </c>
      <c r="M143" s="121">
        <v>1664.64</v>
      </c>
      <c r="N143" s="122">
        <v>1173256.6299999999</v>
      </c>
      <c r="O143" s="124">
        <v>1141597</v>
      </c>
      <c r="P143" s="125">
        <v>1036958674.06468</v>
      </c>
      <c r="Q143" s="126">
        <v>13514806.589345686</v>
      </c>
      <c r="R143" s="127">
        <v>0</v>
      </c>
      <c r="S143" s="128">
        <v>31659.629999999888</v>
      </c>
      <c r="T143" s="134">
        <v>356521.56439999997</v>
      </c>
      <c r="U143" s="150">
        <v>285217.25151999999</v>
      </c>
      <c r="V143" s="130">
        <v>316876.88</v>
      </c>
      <c r="W143" s="131"/>
      <c r="X143" s="132">
        <v>1458473.88</v>
      </c>
      <c r="Y143" s="25"/>
      <c r="Z143" s="26"/>
      <c r="AA143" s="26"/>
      <c r="AB143" s="26">
        <v>333</v>
      </c>
      <c r="AC143" s="24" t="s">
        <v>164</v>
      </c>
      <c r="AD143" s="24">
        <v>211</v>
      </c>
      <c r="AE143" s="27">
        <v>76.727599999999995</v>
      </c>
      <c r="AF143" s="27">
        <v>40.249600000000001</v>
      </c>
      <c r="AG143" s="27">
        <v>2</v>
      </c>
      <c r="AH143" s="27">
        <v>0</v>
      </c>
      <c r="AI143" s="27">
        <v>0</v>
      </c>
    </row>
    <row r="144" spans="1:35" s="27" customFormat="1" ht="16.5" x14ac:dyDescent="0.25">
      <c r="A144" s="28">
        <v>335</v>
      </c>
      <c r="B144" s="27" t="s">
        <v>165</v>
      </c>
      <c r="C144" s="27" t="b">
        <f t="shared" si="12"/>
        <v>1</v>
      </c>
      <c r="D144" s="135">
        <v>335</v>
      </c>
      <c r="E144" s="133" t="s">
        <v>165</v>
      </c>
      <c r="F144" s="119">
        <f t="shared" si="13"/>
        <v>11532.08</v>
      </c>
      <c r="G144" s="121">
        <v>49191701.729999997</v>
      </c>
      <c r="H144" s="121">
        <f t="shared" si="14"/>
        <v>6324.0635999999995</v>
      </c>
      <c r="I144" s="121">
        <v>15132978.27</v>
      </c>
      <c r="J144" s="121">
        <f t="shared" si="15"/>
        <v>2577.3004999999998</v>
      </c>
      <c r="K144" s="121">
        <v>5630989.2199999997</v>
      </c>
      <c r="L144" s="121">
        <f t="shared" si="16"/>
        <v>2077.4964</v>
      </c>
      <c r="M144" s="121">
        <v>1729141.8</v>
      </c>
      <c r="N144" s="122">
        <v>71685450.865999997</v>
      </c>
      <c r="O144" s="124">
        <v>19626112</v>
      </c>
      <c r="P144" s="125">
        <v>18025313533.1684</v>
      </c>
      <c r="Q144" s="126">
        <v>2850273.9177335915</v>
      </c>
      <c r="R144" s="127">
        <v>56133457.539999999</v>
      </c>
      <c r="S144" s="128">
        <v>108192796.40599999</v>
      </c>
      <c r="T144" s="134">
        <v>0</v>
      </c>
      <c r="U144" s="150">
        <v>0</v>
      </c>
      <c r="V144" s="130">
        <v>108192796.41</v>
      </c>
      <c r="W144" s="131"/>
      <c r="X144" s="132">
        <v>127818908.41</v>
      </c>
      <c r="Y144" s="25"/>
      <c r="Z144" s="26"/>
      <c r="AA144" s="26"/>
      <c r="AB144" s="26">
        <v>335</v>
      </c>
      <c r="AC144" s="24" t="s">
        <v>165</v>
      </c>
      <c r="AD144" s="24">
        <v>11532.08</v>
      </c>
      <c r="AE144" s="27">
        <v>6324.0635999999995</v>
      </c>
      <c r="AF144" s="27">
        <v>2577.3004999999998</v>
      </c>
      <c r="AG144" s="27">
        <v>2077.4964</v>
      </c>
      <c r="AH144" s="27">
        <v>0.15</v>
      </c>
      <c r="AI144" s="27">
        <v>639.846</v>
      </c>
    </row>
    <row r="145" spans="1:35" s="27" customFormat="1" ht="16.5" x14ac:dyDescent="0.25">
      <c r="A145" s="28">
        <v>339</v>
      </c>
      <c r="B145" s="27" t="s">
        <v>166</v>
      </c>
      <c r="C145" s="27" t="b">
        <f t="shared" si="12"/>
        <v>1</v>
      </c>
      <c r="D145" s="135">
        <v>339</v>
      </c>
      <c r="E145" s="133" t="s">
        <v>166</v>
      </c>
      <c r="F145" s="119">
        <f t="shared" si="13"/>
        <v>220</v>
      </c>
      <c r="G145" s="121">
        <v>938440.8</v>
      </c>
      <c r="H145" s="121">
        <f t="shared" si="14"/>
        <v>82.385649999999998</v>
      </c>
      <c r="I145" s="121">
        <v>197142.27</v>
      </c>
      <c r="J145" s="121">
        <f t="shared" si="15"/>
        <v>49.469499999999996</v>
      </c>
      <c r="K145" s="121">
        <v>108082.94</v>
      </c>
      <c r="L145" s="121">
        <f t="shared" si="16"/>
        <v>0</v>
      </c>
      <c r="M145" s="121">
        <v>0</v>
      </c>
      <c r="N145" s="122">
        <v>1243666.01</v>
      </c>
      <c r="O145" s="124">
        <v>320747</v>
      </c>
      <c r="P145" s="125">
        <v>294902691.68045002</v>
      </c>
      <c r="Q145" s="126">
        <v>3579539.5397189925</v>
      </c>
      <c r="R145" s="127">
        <v>598489.9</v>
      </c>
      <c r="S145" s="128">
        <v>1521408.9100000001</v>
      </c>
      <c r="T145" s="134">
        <v>38804.144800000126</v>
      </c>
      <c r="U145" s="150">
        <v>31043.315840000101</v>
      </c>
      <c r="V145" s="130">
        <v>1552452.23</v>
      </c>
      <c r="W145" s="131"/>
      <c r="X145" s="132">
        <v>1873199.23</v>
      </c>
      <c r="Y145" s="25"/>
      <c r="Z145" s="26"/>
      <c r="AA145" s="26"/>
      <c r="AB145" s="26">
        <v>339</v>
      </c>
      <c r="AC145" s="24" t="s">
        <v>166</v>
      </c>
      <c r="AD145" s="24">
        <v>220</v>
      </c>
      <c r="AE145" s="27">
        <v>82.385649999999998</v>
      </c>
      <c r="AF145" s="27">
        <v>49.469499999999996</v>
      </c>
      <c r="AG145" s="27">
        <v>0</v>
      </c>
      <c r="AH145" s="27">
        <v>0</v>
      </c>
      <c r="AI145" s="27">
        <v>0</v>
      </c>
    </row>
    <row r="146" spans="1:35" s="27" customFormat="1" ht="16.5" x14ac:dyDescent="0.25">
      <c r="A146" s="28">
        <v>341</v>
      </c>
      <c r="B146" s="27" t="s">
        <v>167</v>
      </c>
      <c r="C146" s="27" t="b">
        <f t="shared" si="12"/>
        <v>1</v>
      </c>
      <c r="D146" s="135">
        <v>341</v>
      </c>
      <c r="E146" s="133" t="s">
        <v>167</v>
      </c>
      <c r="F146" s="119">
        <f t="shared" si="13"/>
        <v>85.88</v>
      </c>
      <c r="G146" s="121">
        <v>366333.16</v>
      </c>
      <c r="H146" s="121">
        <f t="shared" si="14"/>
        <v>31.185749999999999</v>
      </c>
      <c r="I146" s="121">
        <v>74625</v>
      </c>
      <c r="J146" s="121">
        <f t="shared" si="15"/>
        <v>18.8385</v>
      </c>
      <c r="K146" s="121">
        <v>41159.11</v>
      </c>
      <c r="L146" s="121">
        <f t="shared" si="16"/>
        <v>0</v>
      </c>
      <c r="M146" s="121">
        <v>0</v>
      </c>
      <c r="N146" s="122">
        <v>482117.26999999996</v>
      </c>
      <c r="O146" s="124">
        <v>137036</v>
      </c>
      <c r="P146" s="125">
        <v>124626623.424266</v>
      </c>
      <c r="Q146" s="126">
        <v>3996268.2771543413</v>
      </c>
      <c r="R146" s="127">
        <v>197827.48</v>
      </c>
      <c r="S146" s="128">
        <v>542908.75</v>
      </c>
      <c r="T146" s="134">
        <v>213249.14320000005</v>
      </c>
      <c r="U146" s="150">
        <v>170599.31456000006</v>
      </c>
      <c r="V146" s="130">
        <v>713508.06</v>
      </c>
      <c r="W146" s="131"/>
      <c r="X146" s="132">
        <v>850544.06</v>
      </c>
      <c r="Y146" s="25"/>
      <c r="Z146" s="26"/>
      <c r="AA146" s="26"/>
      <c r="AB146" s="26">
        <v>341</v>
      </c>
      <c r="AC146" s="24" t="s">
        <v>167</v>
      </c>
      <c r="AD146" s="24">
        <v>85.88</v>
      </c>
      <c r="AE146" s="27">
        <v>31.185749999999999</v>
      </c>
      <c r="AF146" s="27">
        <v>18.8385</v>
      </c>
      <c r="AG146" s="27">
        <v>0</v>
      </c>
      <c r="AH146" s="27">
        <v>0</v>
      </c>
      <c r="AI146" s="27">
        <v>0</v>
      </c>
    </row>
    <row r="147" spans="1:35" s="27" customFormat="1" ht="16.5" x14ac:dyDescent="0.25">
      <c r="A147" s="28">
        <v>344</v>
      </c>
      <c r="B147" s="27" t="s">
        <v>168</v>
      </c>
      <c r="C147" s="27" t="b">
        <f t="shared" si="12"/>
        <v>1</v>
      </c>
      <c r="D147" s="135">
        <v>344</v>
      </c>
      <c r="E147" s="133" t="s">
        <v>168</v>
      </c>
      <c r="F147" s="119">
        <f t="shared" si="13"/>
        <v>0</v>
      </c>
      <c r="G147" s="121">
        <v>0</v>
      </c>
      <c r="H147" s="121">
        <f t="shared" si="14"/>
        <v>0</v>
      </c>
      <c r="I147" s="121">
        <v>0</v>
      </c>
      <c r="J147" s="121">
        <f t="shared" si="15"/>
        <v>0</v>
      </c>
      <c r="K147" s="121">
        <v>0</v>
      </c>
      <c r="L147" s="121">
        <f t="shared" si="16"/>
        <v>0</v>
      </c>
      <c r="M147" s="121">
        <v>0</v>
      </c>
      <c r="N147" s="122">
        <v>0</v>
      </c>
      <c r="O147" s="124">
        <v>75</v>
      </c>
      <c r="P147" s="125">
        <v>570265</v>
      </c>
      <c r="Q147" s="126">
        <v>0</v>
      </c>
      <c r="R147" s="127">
        <v>0</v>
      </c>
      <c r="S147" s="128">
        <v>0</v>
      </c>
      <c r="T147" s="134">
        <v>0</v>
      </c>
      <c r="U147" s="150" t="s">
        <v>310</v>
      </c>
      <c r="V147" s="130">
        <v>0</v>
      </c>
      <c r="W147" s="131"/>
      <c r="X147" s="132">
        <v>75</v>
      </c>
      <c r="Y147" s="25"/>
      <c r="Z147" s="26"/>
      <c r="AA147" s="26"/>
      <c r="AB147" s="26">
        <v>344</v>
      </c>
      <c r="AC147" s="24" t="s">
        <v>168</v>
      </c>
      <c r="AD147" s="24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</row>
    <row r="148" spans="1:35" s="27" customFormat="1" ht="16.5" x14ac:dyDescent="0.25">
      <c r="A148" s="28">
        <v>345</v>
      </c>
      <c r="B148" s="27" t="s">
        <v>169</v>
      </c>
      <c r="C148" s="27" t="b">
        <f t="shared" si="12"/>
        <v>1</v>
      </c>
      <c r="D148" s="135">
        <v>345</v>
      </c>
      <c r="E148" s="133" t="s">
        <v>169</v>
      </c>
      <c r="F148" s="119">
        <f t="shared" si="13"/>
        <v>157</v>
      </c>
      <c r="G148" s="121">
        <v>669705.48</v>
      </c>
      <c r="H148" s="121">
        <f t="shared" si="14"/>
        <v>20.811900000000001</v>
      </c>
      <c r="I148" s="121">
        <v>49801.21</v>
      </c>
      <c r="J148" s="121">
        <f t="shared" si="15"/>
        <v>21.011199999999999</v>
      </c>
      <c r="K148" s="121">
        <v>45906.11</v>
      </c>
      <c r="L148" s="121">
        <f t="shared" si="16"/>
        <v>0</v>
      </c>
      <c r="M148" s="121">
        <v>0</v>
      </c>
      <c r="N148" s="122">
        <v>765412.79999999993</v>
      </c>
      <c r="O148" s="124">
        <v>341707</v>
      </c>
      <c r="P148" s="125">
        <v>313636696.97263998</v>
      </c>
      <c r="Q148" s="126">
        <v>15070065.538112327</v>
      </c>
      <c r="R148" s="127">
        <v>0</v>
      </c>
      <c r="S148" s="128">
        <v>423705.79999999993</v>
      </c>
      <c r="T148" s="134">
        <v>0</v>
      </c>
      <c r="U148" s="150">
        <v>0</v>
      </c>
      <c r="V148" s="130">
        <v>423705.8</v>
      </c>
      <c r="W148" s="131"/>
      <c r="X148" s="132">
        <v>765412.8</v>
      </c>
      <c r="Y148" s="25"/>
      <c r="Z148" s="26"/>
      <c r="AA148" s="26"/>
      <c r="AB148" s="26">
        <v>345</v>
      </c>
      <c r="AC148" s="24" t="s">
        <v>169</v>
      </c>
      <c r="AD148" s="24">
        <v>157</v>
      </c>
      <c r="AE148" s="27">
        <v>20.811900000000001</v>
      </c>
      <c r="AF148" s="27">
        <v>21.011199999999999</v>
      </c>
      <c r="AG148" s="27">
        <v>0</v>
      </c>
      <c r="AH148" s="27">
        <v>0</v>
      </c>
      <c r="AI148" s="27">
        <v>0</v>
      </c>
    </row>
    <row r="149" spans="1:35" s="27" customFormat="1" ht="16.5" x14ac:dyDescent="0.25">
      <c r="A149" s="28">
        <v>347</v>
      </c>
      <c r="B149" s="27" t="s">
        <v>170</v>
      </c>
      <c r="C149" s="27" t="b">
        <f t="shared" si="12"/>
        <v>1</v>
      </c>
      <c r="D149" s="135">
        <v>347</v>
      </c>
      <c r="E149" s="133" t="s">
        <v>170</v>
      </c>
      <c r="F149" s="119">
        <f t="shared" si="13"/>
        <v>615.44000000000005</v>
      </c>
      <c r="G149" s="121">
        <v>2625245.48</v>
      </c>
      <c r="H149" s="121">
        <f t="shared" si="14"/>
        <v>206</v>
      </c>
      <c r="I149" s="121">
        <v>492941.52</v>
      </c>
      <c r="J149" s="121">
        <f t="shared" si="15"/>
        <v>129.7662</v>
      </c>
      <c r="K149" s="121">
        <v>283518.38</v>
      </c>
      <c r="L149" s="121">
        <f t="shared" si="16"/>
        <v>6.0340999999999996</v>
      </c>
      <c r="M149" s="121">
        <v>5022.3</v>
      </c>
      <c r="N149" s="122">
        <v>3406727.6799999997</v>
      </c>
      <c r="O149" s="124">
        <v>4700502</v>
      </c>
      <c r="P149" s="125">
        <v>4218151736.12323</v>
      </c>
      <c r="Q149" s="126">
        <v>20476464.73846228</v>
      </c>
      <c r="R149" s="127">
        <v>0</v>
      </c>
      <c r="S149" s="128">
        <v>0</v>
      </c>
      <c r="T149" s="134">
        <v>0</v>
      </c>
      <c r="U149" s="150" t="s">
        <v>310</v>
      </c>
      <c r="V149" s="130">
        <v>0</v>
      </c>
      <c r="W149" s="131"/>
      <c r="X149" s="132">
        <v>4700502</v>
      </c>
      <c r="Y149" s="25"/>
      <c r="Z149" s="26"/>
      <c r="AA149" s="26"/>
      <c r="AB149" s="26">
        <v>347</v>
      </c>
      <c r="AC149" s="24" t="s">
        <v>170</v>
      </c>
      <c r="AD149" s="24">
        <v>615.44000000000005</v>
      </c>
      <c r="AE149" s="27">
        <v>206</v>
      </c>
      <c r="AF149" s="27">
        <v>129.7662</v>
      </c>
      <c r="AG149" s="27">
        <v>6.0340999999999996</v>
      </c>
      <c r="AH149" s="27">
        <v>0</v>
      </c>
      <c r="AI149" s="27">
        <v>0</v>
      </c>
    </row>
    <row r="150" spans="1:35" s="27" customFormat="1" ht="16.5" x14ac:dyDescent="0.25">
      <c r="A150" s="28">
        <v>351</v>
      </c>
      <c r="B150" s="27" t="s">
        <v>171</v>
      </c>
      <c r="C150" s="27" t="b">
        <f t="shared" si="12"/>
        <v>1</v>
      </c>
      <c r="D150" s="135">
        <v>351</v>
      </c>
      <c r="E150" s="133" t="s">
        <v>171</v>
      </c>
      <c r="F150" s="119">
        <f t="shared" si="13"/>
        <v>3348.49</v>
      </c>
      <c r="G150" s="121">
        <v>14283452.880000001</v>
      </c>
      <c r="H150" s="121">
        <f t="shared" si="14"/>
        <v>402</v>
      </c>
      <c r="I150" s="121">
        <v>961953.84</v>
      </c>
      <c r="J150" s="121">
        <f t="shared" si="15"/>
        <v>729.60630000000003</v>
      </c>
      <c r="K150" s="121">
        <v>1594073.03</v>
      </c>
      <c r="L150" s="121">
        <f t="shared" si="16"/>
        <v>88.938499999999991</v>
      </c>
      <c r="M150" s="121">
        <v>74025.289999999994</v>
      </c>
      <c r="N150" s="122">
        <v>16913505.039999999</v>
      </c>
      <c r="O150" s="124">
        <v>6986042</v>
      </c>
      <c r="P150" s="125">
        <v>6454050825.2414703</v>
      </c>
      <c r="Q150" s="126">
        <v>16054852.799108135</v>
      </c>
      <c r="R150" s="127">
        <v>0</v>
      </c>
      <c r="S150" s="128">
        <v>9927463.0399999991</v>
      </c>
      <c r="T150" s="134">
        <v>0</v>
      </c>
      <c r="U150" s="150">
        <v>0</v>
      </c>
      <c r="V150" s="130">
        <v>9927463.0399999991</v>
      </c>
      <c r="W150" s="131"/>
      <c r="X150" s="132">
        <v>16913505.039999999</v>
      </c>
      <c r="Y150" s="25"/>
      <c r="Z150" s="26"/>
      <c r="AA150" s="26"/>
      <c r="AB150" s="26">
        <v>351</v>
      </c>
      <c r="AC150" s="24" t="s">
        <v>171</v>
      </c>
      <c r="AD150" s="24">
        <v>3348.49</v>
      </c>
      <c r="AE150" s="27">
        <v>402</v>
      </c>
      <c r="AF150" s="27">
        <v>729.60630000000003</v>
      </c>
      <c r="AG150" s="27">
        <v>88.938499999999991</v>
      </c>
      <c r="AH150" s="27">
        <v>0</v>
      </c>
      <c r="AI150" s="27">
        <v>0</v>
      </c>
    </row>
    <row r="151" spans="1:35" s="27" customFormat="1" ht="16.5" x14ac:dyDescent="0.25">
      <c r="A151" s="28">
        <v>353</v>
      </c>
      <c r="B151" s="27" t="s">
        <v>172</v>
      </c>
      <c r="C151" s="27" t="b">
        <f t="shared" si="12"/>
        <v>1</v>
      </c>
      <c r="D151" s="135">
        <v>353</v>
      </c>
      <c r="E151" s="133" t="s">
        <v>172</v>
      </c>
      <c r="F151" s="119">
        <f t="shared" si="13"/>
        <v>256.69</v>
      </c>
      <c r="G151" s="121">
        <v>1094947.1299999999</v>
      </c>
      <c r="H151" s="121">
        <f t="shared" si="14"/>
        <v>83.400350000000003</v>
      </c>
      <c r="I151" s="121">
        <v>199570.37</v>
      </c>
      <c r="J151" s="121">
        <f t="shared" si="15"/>
        <v>44.745199999999997</v>
      </c>
      <c r="K151" s="121">
        <v>97761.1</v>
      </c>
      <c r="L151" s="121">
        <f t="shared" si="16"/>
        <v>0</v>
      </c>
      <c r="M151" s="121">
        <v>0</v>
      </c>
      <c r="N151" s="122">
        <v>1392278.6</v>
      </c>
      <c r="O151" s="124">
        <v>404724</v>
      </c>
      <c r="P151" s="125">
        <v>366905001.65388501</v>
      </c>
      <c r="Q151" s="126">
        <v>4399322.0850258423</v>
      </c>
      <c r="R151" s="127">
        <v>454763.14</v>
      </c>
      <c r="S151" s="128">
        <v>1442317.7400000002</v>
      </c>
      <c r="T151" s="134">
        <v>187057.86639999994</v>
      </c>
      <c r="U151" s="150">
        <v>149646.29311999996</v>
      </c>
      <c r="V151" s="130">
        <v>1591964.03</v>
      </c>
      <c r="W151" s="131"/>
      <c r="X151" s="132">
        <v>1996688.03</v>
      </c>
      <c r="Y151" s="25"/>
      <c r="Z151" s="26"/>
      <c r="AA151" s="26"/>
      <c r="AB151" s="26">
        <v>353</v>
      </c>
      <c r="AC151" s="24" t="s">
        <v>172</v>
      </c>
      <c r="AD151" s="24">
        <v>256.69</v>
      </c>
      <c r="AE151" s="27">
        <v>83.400350000000003</v>
      </c>
      <c r="AF151" s="27">
        <v>44.745199999999997</v>
      </c>
      <c r="AG151" s="27">
        <v>0</v>
      </c>
      <c r="AH151" s="27">
        <v>0</v>
      </c>
      <c r="AI151" s="27">
        <v>0</v>
      </c>
    </row>
    <row r="152" spans="1:35" s="27" customFormat="1" ht="16.5" x14ac:dyDescent="0.25">
      <c r="A152" s="28">
        <v>355</v>
      </c>
      <c r="B152" s="27" t="s">
        <v>173</v>
      </c>
      <c r="C152" s="27" t="b">
        <f t="shared" si="12"/>
        <v>1</v>
      </c>
      <c r="D152" s="135">
        <v>355</v>
      </c>
      <c r="E152" s="133" t="s">
        <v>173</v>
      </c>
      <c r="F152" s="119">
        <f t="shared" si="13"/>
        <v>151</v>
      </c>
      <c r="G152" s="121">
        <v>644111.64</v>
      </c>
      <c r="H152" s="121">
        <f t="shared" si="14"/>
        <v>50.442949999999996</v>
      </c>
      <c r="I152" s="121">
        <v>120705.94</v>
      </c>
      <c r="J152" s="121">
        <f t="shared" si="15"/>
        <v>15.7484</v>
      </c>
      <c r="K152" s="121">
        <v>34407.730000000003</v>
      </c>
      <c r="L152" s="121">
        <f t="shared" si="16"/>
        <v>1.7627999999999999</v>
      </c>
      <c r="M152" s="121">
        <v>1467.21</v>
      </c>
      <c r="N152" s="122">
        <v>800692.52</v>
      </c>
      <c r="O152" s="124">
        <v>223047</v>
      </c>
      <c r="P152" s="125">
        <v>225711220.029044</v>
      </c>
      <c r="Q152" s="126">
        <v>4474584.0603898866</v>
      </c>
      <c r="R152" s="127">
        <v>266663.81</v>
      </c>
      <c r="S152" s="128">
        <v>844309.33000000007</v>
      </c>
      <c r="T152" s="134">
        <v>572572.32880000025</v>
      </c>
      <c r="U152" s="150">
        <v>458057.8630400002</v>
      </c>
      <c r="V152" s="130">
        <v>1302367.19</v>
      </c>
      <c r="W152" s="131"/>
      <c r="X152" s="132">
        <v>1525414.19</v>
      </c>
      <c r="Y152" s="25"/>
      <c r="Z152" s="26"/>
      <c r="AA152" s="26"/>
      <c r="AB152" s="26">
        <v>355</v>
      </c>
      <c r="AC152" s="24" t="s">
        <v>173</v>
      </c>
      <c r="AD152" s="24">
        <v>151</v>
      </c>
      <c r="AE152" s="27">
        <v>50.442949999999996</v>
      </c>
      <c r="AF152" s="27">
        <v>15.7484</v>
      </c>
      <c r="AG152" s="27">
        <v>1.7627999999999999</v>
      </c>
      <c r="AH152" s="27">
        <v>0</v>
      </c>
      <c r="AI152" s="27">
        <v>0</v>
      </c>
    </row>
    <row r="153" spans="1:35" s="27" customFormat="1" ht="16.5" x14ac:dyDescent="0.25">
      <c r="A153" s="28">
        <v>357</v>
      </c>
      <c r="B153" s="27" t="s">
        <v>174</v>
      </c>
      <c r="C153" s="27" t="b">
        <f t="shared" si="12"/>
        <v>1</v>
      </c>
      <c r="D153" s="135">
        <v>357</v>
      </c>
      <c r="E153" s="133" t="s">
        <v>174</v>
      </c>
      <c r="F153" s="119">
        <f t="shared" si="13"/>
        <v>1854.99</v>
      </c>
      <c r="G153" s="121">
        <v>7912719.54</v>
      </c>
      <c r="H153" s="121">
        <f t="shared" si="14"/>
        <v>353.95624999999995</v>
      </c>
      <c r="I153" s="121">
        <v>846988.99</v>
      </c>
      <c r="J153" s="121">
        <f t="shared" si="15"/>
        <v>372.4982</v>
      </c>
      <c r="K153" s="121">
        <v>813848.97</v>
      </c>
      <c r="L153" s="121">
        <f t="shared" si="16"/>
        <v>51.624399999999994</v>
      </c>
      <c r="M153" s="121">
        <v>42968.02</v>
      </c>
      <c r="N153" s="122">
        <v>9625483.3640000001</v>
      </c>
      <c r="O153" s="124">
        <v>3091424</v>
      </c>
      <c r="P153" s="125">
        <v>2810231950.2608299</v>
      </c>
      <c r="Q153" s="126">
        <v>7939489.5562963793</v>
      </c>
      <c r="R153" s="127">
        <v>0</v>
      </c>
      <c r="S153" s="128">
        <v>6534059.3640000001</v>
      </c>
      <c r="T153" s="134">
        <v>1250316.0088000009</v>
      </c>
      <c r="U153" s="150">
        <v>1000252.8070400008</v>
      </c>
      <c r="V153" s="130">
        <v>7534312.1699999999</v>
      </c>
      <c r="W153" s="131"/>
      <c r="X153" s="132">
        <v>10625736.17</v>
      </c>
      <c r="Y153" s="25"/>
      <c r="Z153" s="26"/>
      <c r="AA153" s="26"/>
      <c r="AB153" s="26">
        <v>357</v>
      </c>
      <c r="AC153" s="24" t="s">
        <v>174</v>
      </c>
      <c r="AD153" s="24">
        <v>1854.99</v>
      </c>
      <c r="AE153" s="27">
        <v>353.95624999999995</v>
      </c>
      <c r="AF153" s="27">
        <v>372.4982</v>
      </c>
      <c r="AG153" s="27">
        <v>51.624399999999994</v>
      </c>
      <c r="AH153" s="27">
        <v>2.0999999999999996</v>
      </c>
      <c r="AI153" s="27">
        <v>8957.8439999999991</v>
      </c>
    </row>
    <row r="154" spans="1:35" s="27" customFormat="1" ht="16.5" x14ac:dyDescent="0.25">
      <c r="A154" s="28">
        <v>358</v>
      </c>
      <c r="B154" s="27" t="s">
        <v>175</v>
      </c>
      <c r="C154" s="27" t="b">
        <f t="shared" si="12"/>
        <v>1</v>
      </c>
      <c r="D154" s="135">
        <v>358</v>
      </c>
      <c r="E154" s="133" t="s">
        <v>175</v>
      </c>
      <c r="F154" s="119">
        <f t="shared" si="13"/>
        <v>2</v>
      </c>
      <c r="G154" s="121">
        <v>8531.2800000000007</v>
      </c>
      <c r="H154" s="121">
        <f t="shared" si="14"/>
        <v>0</v>
      </c>
      <c r="I154" s="121">
        <v>0</v>
      </c>
      <c r="J154" s="121">
        <f t="shared" si="15"/>
        <v>0</v>
      </c>
      <c r="K154" s="121">
        <v>0</v>
      </c>
      <c r="L154" s="121">
        <f t="shared" si="16"/>
        <v>0</v>
      </c>
      <c r="M154" s="121">
        <v>0</v>
      </c>
      <c r="N154" s="122">
        <v>8531.2800000000007</v>
      </c>
      <c r="O154" s="124">
        <v>13261</v>
      </c>
      <c r="P154" s="125">
        <v>11937255.3235572</v>
      </c>
      <c r="Q154" s="126">
        <v>0</v>
      </c>
      <c r="R154" s="127">
        <v>0</v>
      </c>
      <c r="S154" s="128">
        <v>0</v>
      </c>
      <c r="T154" s="134">
        <v>0</v>
      </c>
      <c r="U154" s="150" t="s">
        <v>310</v>
      </c>
      <c r="V154" s="130">
        <v>0</v>
      </c>
      <c r="W154" s="131"/>
      <c r="X154" s="132">
        <v>13261</v>
      </c>
      <c r="Y154" s="25"/>
      <c r="Z154" s="26"/>
      <c r="AA154" s="26"/>
      <c r="AB154" s="26">
        <v>358</v>
      </c>
      <c r="AC154" s="24" t="s">
        <v>175</v>
      </c>
      <c r="AD154" s="24">
        <v>2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</row>
    <row r="155" spans="1:35" s="27" customFormat="1" ht="16.5" x14ac:dyDescent="0.25">
      <c r="A155" s="28">
        <v>359</v>
      </c>
      <c r="B155" s="27" t="s">
        <v>176</v>
      </c>
      <c r="C155" s="27" t="b">
        <f t="shared" si="12"/>
        <v>1</v>
      </c>
      <c r="D155" s="135">
        <v>359</v>
      </c>
      <c r="E155" s="133" t="s">
        <v>176</v>
      </c>
      <c r="F155" s="119">
        <f t="shared" si="13"/>
        <v>494.73</v>
      </c>
      <c r="G155" s="121">
        <v>2110340.08</v>
      </c>
      <c r="H155" s="121">
        <f t="shared" si="14"/>
        <v>221</v>
      </c>
      <c r="I155" s="121">
        <v>528835.31999999995</v>
      </c>
      <c r="J155" s="121">
        <f t="shared" si="15"/>
        <v>117.9853</v>
      </c>
      <c r="K155" s="121">
        <v>257779</v>
      </c>
      <c r="L155" s="121">
        <f t="shared" si="16"/>
        <v>2</v>
      </c>
      <c r="M155" s="121">
        <v>1664.64</v>
      </c>
      <c r="N155" s="122">
        <v>2898619.04</v>
      </c>
      <c r="O155" s="124">
        <v>927145</v>
      </c>
      <c r="P155" s="125">
        <v>852136941.83370304</v>
      </c>
      <c r="Q155" s="126">
        <v>3855823.2662158511</v>
      </c>
      <c r="R155" s="127">
        <v>1470513</v>
      </c>
      <c r="S155" s="128">
        <v>3441987.04</v>
      </c>
      <c r="T155" s="134">
        <v>115071.91399999987</v>
      </c>
      <c r="U155" s="150">
        <v>92057.53119999991</v>
      </c>
      <c r="V155" s="130">
        <v>3534044.57</v>
      </c>
      <c r="W155" s="131"/>
      <c r="X155" s="132">
        <v>4461189.57</v>
      </c>
      <c r="Y155" s="25"/>
      <c r="Z155" s="26"/>
      <c r="AA155" s="26"/>
      <c r="AB155" s="26">
        <v>359</v>
      </c>
      <c r="AC155" s="24" t="s">
        <v>176</v>
      </c>
      <c r="AD155" s="24">
        <v>494.73</v>
      </c>
      <c r="AE155" s="27">
        <v>221</v>
      </c>
      <c r="AF155" s="27">
        <v>117.9853</v>
      </c>
      <c r="AG155" s="27">
        <v>2</v>
      </c>
      <c r="AH155" s="27">
        <v>0</v>
      </c>
      <c r="AI155" s="27">
        <v>0</v>
      </c>
    </row>
    <row r="156" spans="1:35" s="27" customFormat="1" ht="16.5" x14ac:dyDescent="0.25">
      <c r="A156" s="28">
        <v>365</v>
      </c>
      <c r="B156" s="27" t="s">
        <v>177</v>
      </c>
      <c r="C156" s="27" t="b">
        <f t="shared" si="12"/>
        <v>1</v>
      </c>
      <c r="D156" s="135">
        <v>365</v>
      </c>
      <c r="E156" s="133" t="s">
        <v>177</v>
      </c>
      <c r="F156" s="119">
        <f t="shared" si="13"/>
        <v>126</v>
      </c>
      <c r="G156" s="121">
        <v>537470.64</v>
      </c>
      <c r="H156" s="121">
        <f t="shared" si="14"/>
        <v>25.995049999999999</v>
      </c>
      <c r="I156" s="121">
        <v>62204.08</v>
      </c>
      <c r="J156" s="121">
        <f t="shared" si="15"/>
        <v>32</v>
      </c>
      <c r="K156" s="121">
        <v>69914.880000000005</v>
      </c>
      <c r="L156" s="121">
        <f t="shared" si="16"/>
        <v>0</v>
      </c>
      <c r="M156" s="121">
        <v>0</v>
      </c>
      <c r="N156" s="122">
        <v>669589.6</v>
      </c>
      <c r="O156" s="124">
        <v>153473</v>
      </c>
      <c r="P156" s="125">
        <v>562481125.70936</v>
      </c>
      <c r="Q156" s="126">
        <v>21638008.994380083</v>
      </c>
      <c r="R156" s="127">
        <v>0</v>
      </c>
      <c r="S156" s="128">
        <v>516116.6</v>
      </c>
      <c r="T156" s="134">
        <v>25689.294800000032</v>
      </c>
      <c r="U156" s="150">
        <v>20551.435840000027</v>
      </c>
      <c r="V156" s="130">
        <v>536668.04</v>
      </c>
      <c r="W156" s="131"/>
      <c r="X156" s="132">
        <v>690141.04</v>
      </c>
      <c r="Y156" s="25"/>
      <c r="Z156" s="26"/>
      <c r="AA156" s="26"/>
      <c r="AB156" s="26">
        <v>365</v>
      </c>
      <c r="AC156" s="24" t="s">
        <v>177</v>
      </c>
      <c r="AD156" s="24">
        <v>126</v>
      </c>
      <c r="AE156" s="27">
        <v>25.995049999999999</v>
      </c>
      <c r="AF156" s="27">
        <v>32</v>
      </c>
      <c r="AG156" s="27">
        <v>0</v>
      </c>
      <c r="AH156" s="27">
        <v>0</v>
      </c>
      <c r="AI156" s="27">
        <v>0</v>
      </c>
    </row>
    <row r="157" spans="1:35" s="27" customFormat="1" ht="16.5" x14ac:dyDescent="0.25">
      <c r="A157" s="28">
        <v>367</v>
      </c>
      <c r="B157" s="27" t="s">
        <v>178</v>
      </c>
      <c r="C157" s="27" t="b">
        <f t="shared" si="12"/>
        <v>1</v>
      </c>
      <c r="D157" s="135">
        <v>367</v>
      </c>
      <c r="E157" s="133" t="s">
        <v>178</v>
      </c>
      <c r="F157" s="119">
        <f t="shared" si="13"/>
        <v>415.79</v>
      </c>
      <c r="G157" s="121">
        <v>1773610.46</v>
      </c>
      <c r="H157" s="121">
        <f t="shared" si="14"/>
        <v>37</v>
      </c>
      <c r="I157" s="121">
        <v>88538.04</v>
      </c>
      <c r="J157" s="121">
        <f t="shared" si="15"/>
        <v>74.887200000000007</v>
      </c>
      <c r="K157" s="121">
        <v>163616.54999999999</v>
      </c>
      <c r="L157" s="121">
        <f t="shared" si="16"/>
        <v>1.6165</v>
      </c>
      <c r="M157" s="121">
        <v>1345.45</v>
      </c>
      <c r="N157" s="122">
        <v>2028311.2776599999</v>
      </c>
      <c r="O157" s="124">
        <v>613220</v>
      </c>
      <c r="P157" s="125">
        <v>553920528.17797399</v>
      </c>
      <c r="Q157" s="126">
        <v>14970825.085891189</v>
      </c>
      <c r="R157" s="127">
        <v>0</v>
      </c>
      <c r="S157" s="128">
        <v>1415091.2776599999</v>
      </c>
      <c r="T157" s="134">
        <v>40736.18219999969</v>
      </c>
      <c r="U157" s="150">
        <v>32588.945759999755</v>
      </c>
      <c r="V157" s="130">
        <v>1447680.22</v>
      </c>
      <c r="W157" s="131"/>
      <c r="X157" s="132">
        <v>2060900.22</v>
      </c>
      <c r="Y157" s="25"/>
      <c r="Z157" s="26"/>
      <c r="AA157" s="26"/>
      <c r="AB157" s="26">
        <v>367</v>
      </c>
      <c r="AC157" s="24" t="s">
        <v>178</v>
      </c>
      <c r="AD157" s="24">
        <v>415.79</v>
      </c>
      <c r="AE157" s="27">
        <v>37</v>
      </c>
      <c r="AF157" s="27">
        <v>74.887200000000007</v>
      </c>
      <c r="AG157" s="27">
        <v>1.6165</v>
      </c>
      <c r="AH157" s="27">
        <v>0.28150000000000003</v>
      </c>
      <c r="AI157" s="27">
        <v>1200.7776600000002</v>
      </c>
    </row>
    <row r="158" spans="1:35" s="27" customFormat="1" ht="16.5" x14ac:dyDescent="0.25">
      <c r="A158" s="28">
        <v>369</v>
      </c>
      <c r="B158" s="27" t="s">
        <v>179</v>
      </c>
      <c r="C158" s="27" t="b">
        <f t="shared" si="12"/>
        <v>1</v>
      </c>
      <c r="D158" s="135">
        <v>369</v>
      </c>
      <c r="E158" s="133" t="s">
        <v>179</v>
      </c>
      <c r="F158" s="119">
        <f t="shared" si="13"/>
        <v>432.7</v>
      </c>
      <c r="G158" s="121">
        <v>1845742.43</v>
      </c>
      <c r="H158" s="121">
        <f t="shared" si="14"/>
        <v>99.811599999999999</v>
      </c>
      <c r="I158" s="121">
        <v>238841.17</v>
      </c>
      <c r="J158" s="121">
        <f t="shared" si="15"/>
        <v>86.461600000000004</v>
      </c>
      <c r="K158" s="121">
        <v>188904.76</v>
      </c>
      <c r="L158" s="121">
        <f t="shared" si="16"/>
        <v>12.7826</v>
      </c>
      <c r="M158" s="121">
        <v>10639.21</v>
      </c>
      <c r="N158" s="122">
        <v>2284127.5699999998</v>
      </c>
      <c r="O158" s="124">
        <v>7151245</v>
      </c>
      <c r="P158" s="125">
        <v>6422469185.3181801</v>
      </c>
      <c r="Q158" s="126">
        <v>64345919.565643474</v>
      </c>
      <c r="R158" s="127">
        <v>0</v>
      </c>
      <c r="S158" s="128">
        <v>0</v>
      </c>
      <c r="T158" s="134">
        <v>0</v>
      </c>
      <c r="U158" s="150" t="s">
        <v>310</v>
      </c>
      <c r="V158" s="130">
        <v>0</v>
      </c>
      <c r="W158" s="131"/>
      <c r="X158" s="132">
        <v>7151245</v>
      </c>
      <c r="Y158" s="25"/>
      <c r="Z158" s="26"/>
      <c r="AA158" s="26"/>
      <c r="AB158" s="26">
        <v>369</v>
      </c>
      <c r="AC158" s="24" t="s">
        <v>179</v>
      </c>
      <c r="AD158" s="24">
        <v>432.7</v>
      </c>
      <c r="AE158" s="27">
        <v>99.811599999999999</v>
      </c>
      <c r="AF158" s="27">
        <v>86.461600000000004</v>
      </c>
      <c r="AG158" s="27">
        <v>12.7826</v>
      </c>
      <c r="AH158" s="27">
        <v>0</v>
      </c>
      <c r="AI158" s="27">
        <v>0</v>
      </c>
    </row>
    <row r="159" spans="1:35" s="27" customFormat="1" ht="16.5" x14ac:dyDescent="0.25">
      <c r="A159" s="28">
        <v>371</v>
      </c>
      <c r="B159" s="27" t="s">
        <v>180</v>
      </c>
      <c r="C159" s="27" t="b">
        <f t="shared" si="12"/>
        <v>1</v>
      </c>
      <c r="D159" s="135">
        <v>371</v>
      </c>
      <c r="E159" s="133" t="s">
        <v>180</v>
      </c>
      <c r="F159" s="119">
        <f t="shared" si="13"/>
        <v>9506.2199999999993</v>
      </c>
      <c r="G159" s="121">
        <v>40550112.280000001</v>
      </c>
      <c r="H159" s="121">
        <f t="shared" si="14"/>
        <v>4258.4936500000003</v>
      </c>
      <c r="I159" s="121">
        <v>10190234.619999999</v>
      </c>
      <c r="J159" s="121">
        <f t="shared" si="15"/>
        <v>2012.1982</v>
      </c>
      <c r="K159" s="121">
        <v>4396331.12</v>
      </c>
      <c r="L159" s="121">
        <f t="shared" si="16"/>
        <v>1380.8175000000001</v>
      </c>
      <c r="M159" s="121">
        <v>1149282.02</v>
      </c>
      <c r="N159" s="122">
        <v>56288826.550080001</v>
      </c>
      <c r="O159" s="124">
        <v>18542760</v>
      </c>
      <c r="P159" s="125">
        <v>17065655318.9342</v>
      </c>
      <c r="Q159" s="126">
        <v>4007439.4190852437</v>
      </c>
      <c r="R159" s="127">
        <v>26908711.41</v>
      </c>
      <c r="S159" s="128">
        <v>64654777.960079998</v>
      </c>
      <c r="T159" s="134">
        <v>0</v>
      </c>
      <c r="U159" s="150">
        <v>0</v>
      </c>
      <c r="V159" s="130">
        <v>64654777.960000001</v>
      </c>
      <c r="W159" s="131"/>
      <c r="X159" s="132">
        <v>83197537.960000008</v>
      </c>
      <c r="Y159" s="25"/>
      <c r="Z159" s="26"/>
      <c r="AA159" s="26"/>
      <c r="AB159" s="26">
        <v>371</v>
      </c>
      <c r="AC159" s="24" t="s">
        <v>180</v>
      </c>
      <c r="AD159" s="24">
        <v>9506.2199999999993</v>
      </c>
      <c r="AE159" s="27">
        <v>4258.4936500000003</v>
      </c>
      <c r="AF159" s="27">
        <v>2012.1982</v>
      </c>
      <c r="AG159" s="27">
        <v>1380.8175000000001</v>
      </c>
      <c r="AH159" s="27">
        <v>0.67199999999999993</v>
      </c>
      <c r="AI159" s="27">
        <v>2866.51008</v>
      </c>
    </row>
    <row r="160" spans="1:35" s="27" customFormat="1" ht="16.5" x14ac:dyDescent="0.25">
      <c r="A160" s="28">
        <v>375</v>
      </c>
      <c r="B160" s="27" t="s">
        <v>181</v>
      </c>
      <c r="C160" s="27" t="b">
        <f t="shared" si="12"/>
        <v>1</v>
      </c>
      <c r="D160" s="135">
        <v>375</v>
      </c>
      <c r="E160" s="133" t="s">
        <v>181</v>
      </c>
      <c r="F160" s="119">
        <f t="shared" si="13"/>
        <v>59.66</v>
      </c>
      <c r="G160" s="121">
        <v>254488.08</v>
      </c>
      <c r="H160" s="121">
        <f t="shared" si="14"/>
        <v>12.696249999999999</v>
      </c>
      <c r="I160" s="121">
        <v>30381.11</v>
      </c>
      <c r="J160" s="121">
        <f t="shared" si="15"/>
        <v>7.3285</v>
      </c>
      <c r="K160" s="121">
        <v>16011.6</v>
      </c>
      <c r="L160" s="121">
        <f t="shared" si="16"/>
        <v>0</v>
      </c>
      <c r="M160" s="121">
        <v>0</v>
      </c>
      <c r="N160" s="122">
        <v>300880.78999999998</v>
      </c>
      <c r="O160" s="124">
        <v>195584</v>
      </c>
      <c r="P160" s="125">
        <v>180521030.75255901</v>
      </c>
      <c r="Q160" s="126">
        <v>14218452.751998348</v>
      </c>
      <c r="R160" s="127">
        <v>0</v>
      </c>
      <c r="S160" s="128">
        <v>105296.78999999998</v>
      </c>
      <c r="T160" s="134">
        <v>56864.239999999962</v>
      </c>
      <c r="U160" s="150">
        <v>45491.391999999971</v>
      </c>
      <c r="V160" s="130">
        <v>150788.18</v>
      </c>
      <c r="W160" s="131"/>
      <c r="X160" s="132">
        <v>346372.18</v>
      </c>
      <c r="Y160" s="25"/>
      <c r="Z160" s="26"/>
      <c r="AA160" s="26"/>
      <c r="AB160" s="26">
        <v>375</v>
      </c>
      <c r="AC160" s="24" t="s">
        <v>181</v>
      </c>
      <c r="AD160" s="24">
        <v>59.66</v>
      </c>
      <c r="AE160" s="27">
        <v>12.696249999999999</v>
      </c>
      <c r="AF160" s="27">
        <v>7.3285</v>
      </c>
      <c r="AG160" s="27">
        <v>0</v>
      </c>
      <c r="AH160" s="27">
        <v>0</v>
      </c>
      <c r="AI160" s="27">
        <v>0</v>
      </c>
    </row>
    <row r="161" spans="1:35" s="27" customFormat="1" ht="16.5" x14ac:dyDescent="0.25">
      <c r="A161" s="28">
        <v>377</v>
      </c>
      <c r="B161" s="27" t="s">
        <v>182</v>
      </c>
      <c r="C161" s="27" t="b">
        <f t="shared" si="12"/>
        <v>1</v>
      </c>
      <c r="D161" s="135">
        <v>377</v>
      </c>
      <c r="E161" s="133" t="s">
        <v>182</v>
      </c>
      <c r="F161" s="119">
        <f t="shared" si="13"/>
        <v>900.99</v>
      </c>
      <c r="G161" s="121">
        <v>3843298.98</v>
      </c>
      <c r="H161" s="121">
        <f t="shared" si="14"/>
        <v>85.815200000000004</v>
      </c>
      <c r="I161" s="121">
        <v>205348.91</v>
      </c>
      <c r="J161" s="121">
        <f t="shared" si="15"/>
        <v>172.46249999999998</v>
      </c>
      <c r="K161" s="121">
        <v>376802.97</v>
      </c>
      <c r="L161" s="121">
        <f t="shared" si="16"/>
        <v>1.0082</v>
      </c>
      <c r="M161" s="121">
        <v>839.15</v>
      </c>
      <c r="N161" s="122">
        <v>4432496.5162000004</v>
      </c>
      <c r="O161" s="124">
        <v>1331005</v>
      </c>
      <c r="P161" s="125">
        <v>1203156414.0671899</v>
      </c>
      <c r="Q161" s="126">
        <v>14020318.242772724</v>
      </c>
      <c r="R161" s="127">
        <v>0</v>
      </c>
      <c r="S161" s="128">
        <v>3101491.5162000004</v>
      </c>
      <c r="T161" s="134">
        <v>0</v>
      </c>
      <c r="U161" s="150">
        <v>0</v>
      </c>
      <c r="V161" s="130">
        <v>3101491.52</v>
      </c>
      <c r="W161" s="131"/>
      <c r="X161" s="132">
        <v>4432496.5199999996</v>
      </c>
      <c r="Y161" s="25"/>
      <c r="Z161" s="26"/>
      <c r="AA161" s="26"/>
      <c r="AB161" s="26">
        <v>377</v>
      </c>
      <c r="AC161" s="24" t="s">
        <v>182</v>
      </c>
      <c r="AD161" s="24">
        <v>900.99</v>
      </c>
      <c r="AE161" s="27">
        <v>85.815200000000004</v>
      </c>
      <c r="AF161" s="27">
        <v>172.46249999999998</v>
      </c>
      <c r="AG161" s="27">
        <v>1.0082</v>
      </c>
      <c r="AH161" s="27">
        <v>1.4549999999999996</v>
      </c>
      <c r="AI161" s="27">
        <v>6206.5061999999989</v>
      </c>
    </row>
    <row r="162" spans="1:35" s="27" customFormat="1" ht="16.5" x14ac:dyDescent="0.25">
      <c r="A162" s="28">
        <v>379</v>
      </c>
      <c r="B162" s="27" t="s">
        <v>183</v>
      </c>
      <c r="C162" s="27" t="b">
        <f t="shared" si="12"/>
        <v>1</v>
      </c>
      <c r="D162" s="135">
        <v>379</v>
      </c>
      <c r="E162" s="133" t="s">
        <v>183</v>
      </c>
      <c r="F162" s="119">
        <f t="shared" si="13"/>
        <v>182</v>
      </c>
      <c r="G162" s="121">
        <v>776346.48</v>
      </c>
      <c r="H162" s="121">
        <f t="shared" si="14"/>
        <v>36.348600000000005</v>
      </c>
      <c r="I162" s="121">
        <v>86979.29</v>
      </c>
      <c r="J162" s="121">
        <f t="shared" si="15"/>
        <v>39.980499999999999</v>
      </c>
      <c r="K162" s="121">
        <v>87351</v>
      </c>
      <c r="L162" s="121">
        <f t="shared" si="16"/>
        <v>0.37780000000000002</v>
      </c>
      <c r="M162" s="121">
        <v>314.45</v>
      </c>
      <c r="N162" s="122">
        <v>950991.22</v>
      </c>
      <c r="O162" s="124">
        <v>2104481</v>
      </c>
      <c r="P162" s="125">
        <v>1888837321.3046</v>
      </c>
      <c r="Q162" s="126">
        <v>51964513.662275843</v>
      </c>
      <c r="R162" s="127">
        <v>0</v>
      </c>
      <c r="S162" s="128">
        <v>0</v>
      </c>
      <c r="T162" s="134">
        <v>0</v>
      </c>
      <c r="U162" s="150" t="s">
        <v>310</v>
      </c>
      <c r="V162" s="130">
        <v>0</v>
      </c>
      <c r="W162" s="131"/>
      <c r="X162" s="132">
        <v>2104481</v>
      </c>
      <c r="Y162" s="25"/>
      <c r="Z162" s="26"/>
      <c r="AA162" s="26"/>
      <c r="AB162" s="26">
        <v>379</v>
      </c>
      <c r="AC162" s="24" t="s">
        <v>183</v>
      </c>
      <c r="AD162" s="24">
        <v>182</v>
      </c>
      <c r="AE162" s="27">
        <v>36.348600000000005</v>
      </c>
      <c r="AF162" s="27">
        <v>39.980499999999999</v>
      </c>
      <c r="AG162" s="27">
        <v>0.37780000000000002</v>
      </c>
      <c r="AH162" s="27">
        <v>0</v>
      </c>
      <c r="AI162" s="27">
        <v>0</v>
      </c>
    </row>
    <row r="163" spans="1:35" s="27" customFormat="1" ht="16.5" x14ac:dyDescent="0.25">
      <c r="A163" s="28">
        <v>381</v>
      </c>
      <c r="B163" s="27" t="s">
        <v>184</v>
      </c>
      <c r="C163" s="27" t="b">
        <f t="shared" si="12"/>
        <v>1</v>
      </c>
      <c r="D163" s="135">
        <v>381</v>
      </c>
      <c r="E163" s="133" t="s">
        <v>184</v>
      </c>
      <c r="F163" s="119">
        <f t="shared" si="13"/>
        <v>41</v>
      </c>
      <c r="G163" s="121">
        <v>174891.24</v>
      </c>
      <c r="H163" s="121">
        <f t="shared" si="14"/>
        <v>0</v>
      </c>
      <c r="I163" s="121">
        <v>0</v>
      </c>
      <c r="J163" s="121">
        <f t="shared" si="15"/>
        <v>3</v>
      </c>
      <c r="K163" s="121">
        <v>6554.52</v>
      </c>
      <c r="L163" s="121">
        <f t="shared" si="16"/>
        <v>0</v>
      </c>
      <c r="M163" s="121">
        <v>0</v>
      </c>
      <c r="N163" s="122">
        <v>181445.75999999998</v>
      </c>
      <c r="O163" s="124">
        <v>1666173</v>
      </c>
      <c r="P163" s="125">
        <v>1490161130.7025199</v>
      </c>
      <c r="Q163" s="126">
        <v>0</v>
      </c>
      <c r="R163" s="127">
        <v>0</v>
      </c>
      <c r="S163" s="128">
        <v>0</v>
      </c>
      <c r="T163" s="134">
        <v>0</v>
      </c>
      <c r="U163" s="150" t="s">
        <v>310</v>
      </c>
      <c r="V163" s="130">
        <v>0</v>
      </c>
      <c r="W163" s="131"/>
      <c r="X163" s="132">
        <v>1666173</v>
      </c>
      <c r="Y163" s="25"/>
      <c r="Z163" s="26"/>
      <c r="AA163" s="26"/>
      <c r="AB163" s="26">
        <v>381</v>
      </c>
      <c r="AC163" s="24" t="s">
        <v>184</v>
      </c>
      <c r="AD163" s="24">
        <v>41</v>
      </c>
      <c r="AE163" s="27">
        <v>0</v>
      </c>
      <c r="AF163" s="27">
        <v>3</v>
      </c>
      <c r="AG163" s="27">
        <v>0</v>
      </c>
      <c r="AH163" s="27">
        <v>0</v>
      </c>
      <c r="AI163" s="27">
        <v>0</v>
      </c>
    </row>
    <row r="164" spans="1:35" s="27" customFormat="1" ht="16.5" x14ac:dyDescent="0.25">
      <c r="A164" s="28">
        <v>383</v>
      </c>
      <c r="B164" s="27" t="s">
        <v>185</v>
      </c>
      <c r="C164" s="27" t="b">
        <f t="shared" si="12"/>
        <v>1</v>
      </c>
      <c r="D164" s="135">
        <v>383</v>
      </c>
      <c r="E164" s="133" t="s">
        <v>185</v>
      </c>
      <c r="F164" s="119">
        <f t="shared" si="13"/>
        <v>299.74</v>
      </c>
      <c r="G164" s="121">
        <v>1278582.93</v>
      </c>
      <c r="H164" s="121">
        <f t="shared" si="14"/>
        <v>83.534050000000008</v>
      </c>
      <c r="I164" s="121">
        <v>199890.3</v>
      </c>
      <c r="J164" s="121">
        <f t="shared" si="15"/>
        <v>56.368700000000004</v>
      </c>
      <c r="K164" s="121">
        <v>123156.59</v>
      </c>
      <c r="L164" s="121">
        <f t="shared" si="16"/>
        <v>2</v>
      </c>
      <c r="M164" s="121">
        <v>1664.64</v>
      </c>
      <c r="N164" s="122">
        <v>1603294.46</v>
      </c>
      <c r="O164" s="124">
        <v>896537</v>
      </c>
      <c r="P164" s="125">
        <v>807099788.78884399</v>
      </c>
      <c r="Q164" s="126">
        <v>9661925.7511020228</v>
      </c>
      <c r="R164" s="127">
        <v>0</v>
      </c>
      <c r="S164" s="128">
        <v>706757.46</v>
      </c>
      <c r="T164" s="134">
        <v>0</v>
      </c>
      <c r="U164" s="150">
        <v>0</v>
      </c>
      <c r="V164" s="130">
        <v>706757.46</v>
      </c>
      <c r="W164" s="131"/>
      <c r="X164" s="132">
        <v>1603294.46</v>
      </c>
      <c r="Y164" s="25"/>
      <c r="Z164" s="26"/>
      <c r="AA164" s="26"/>
      <c r="AB164" s="26">
        <v>383</v>
      </c>
      <c r="AC164" s="24" t="s">
        <v>185</v>
      </c>
      <c r="AD164" s="24">
        <v>299.74</v>
      </c>
      <c r="AE164" s="27">
        <v>83.534050000000008</v>
      </c>
      <c r="AF164" s="27">
        <v>56.368700000000004</v>
      </c>
      <c r="AG164" s="27">
        <v>2</v>
      </c>
      <c r="AH164" s="27">
        <v>0</v>
      </c>
      <c r="AI164" s="27">
        <v>0</v>
      </c>
    </row>
    <row r="165" spans="1:35" s="27" customFormat="1" ht="16.5" x14ac:dyDescent="0.25">
      <c r="A165" s="28">
        <v>387</v>
      </c>
      <c r="B165" s="27" t="s">
        <v>186</v>
      </c>
      <c r="C165" s="27" t="b">
        <f t="shared" si="12"/>
        <v>1</v>
      </c>
      <c r="D165" s="135">
        <v>387</v>
      </c>
      <c r="E165" s="133" t="s">
        <v>186</v>
      </c>
      <c r="F165" s="119">
        <f t="shared" si="13"/>
        <v>242.95</v>
      </c>
      <c r="G165" s="121">
        <v>1036337.24</v>
      </c>
      <c r="H165" s="121">
        <f t="shared" si="14"/>
        <v>15</v>
      </c>
      <c r="I165" s="121">
        <v>35893.800000000003</v>
      </c>
      <c r="J165" s="121">
        <f t="shared" si="15"/>
        <v>51.466000000000001</v>
      </c>
      <c r="K165" s="121">
        <v>112444.98</v>
      </c>
      <c r="L165" s="121">
        <f t="shared" si="16"/>
        <v>0</v>
      </c>
      <c r="M165" s="121">
        <v>0</v>
      </c>
      <c r="N165" s="122">
        <v>1184676.02</v>
      </c>
      <c r="O165" s="124">
        <v>503058</v>
      </c>
      <c r="P165" s="125">
        <v>451727978.65671599</v>
      </c>
      <c r="Q165" s="126">
        <v>30115198.5771144</v>
      </c>
      <c r="R165" s="127">
        <v>0</v>
      </c>
      <c r="S165" s="128">
        <v>681618.02</v>
      </c>
      <c r="T165" s="134">
        <v>0</v>
      </c>
      <c r="U165" s="150">
        <v>0</v>
      </c>
      <c r="V165" s="130">
        <v>681618.02</v>
      </c>
      <c r="W165" s="131"/>
      <c r="X165" s="132">
        <v>1184676.02</v>
      </c>
      <c r="Y165" s="25"/>
      <c r="Z165" s="26"/>
      <c r="AA165" s="26"/>
      <c r="AB165" s="26">
        <v>387</v>
      </c>
      <c r="AC165" s="24" t="s">
        <v>186</v>
      </c>
      <c r="AD165" s="24">
        <v>242.95</v>
      </c>
      <c r="AE165" s="27">
        <v>15</v>
      </c>
      <c r="AF165" s="27">
        <v>51.466000000000001</v>
      </c>
      <c r="AG165" s="27">
        <v>0</v>
      </c>
      <c r="AH165" s="27">
        <v>0</v>
      </c>
      <c r="AI165" s="27">
        <v>0</v>
      </c>
    </row>
    <row r="166" spans="1:35" s="27" customFormat="1" ht="16.5" x14ac:dyDescent="0.25">
      <c r="A166" s="28">
        <v>389</v>
      </c>
      <c r="B166" s="27" t="s">
        <v>187</v>
      </c>
      <c r="C166" s="27" t="b">
        <f t="shared" si="12"/>
        <v>1</v>
      </c>
      <c r="D166" s="135">
        <v>389</v>
      </c>
      <c r="E166" s="133" t="s">
        <v>187</v>
      </c>
      <c r="F166" s="119">
        <f t="shared" si="13"/>
        <v>221.55</v>
      </c>
      <c r="G166" s="121">
        <v>945052.54</v>
      </c>
      <c r="H166" s="121">
        <f t="shared" si="14"/>
        <v>75</v>
      </c>
      <c r="I166" s="121">
        <v>179469</v>
      </c>
      <c r="J166" s="121">
        <f t="shared" si="15"/>
        <v>46.649700000000003</v>
      </c>
      <c r="K166" s="121">
        <v>101922.13</v>
      </c>
      <c r="L166" s="121">
        <f t="shared" si="16"/>
        <v>5</v>
      </c>
      <c r="M166" s="121">
        <v>4161.6000000000004</v>
      </c>
      <c r="N166" s="122">
        <v>1230605.27</v>
      </c>
      <c r="O166" s="124">
        <v>628524</v>
      </c>
      <c r="P166" s="125">
        <v>610513754.70495296</v>
      </c>
      <c r="Q166" s="126">
        <v>8140183.3960660398</v>
      </c>
      <c r="R166" s="127">
        <v>0</v>
      </c>
      <c r="S166" s="128">
        <v>602081.27</v>
      </c>
      <c r="T166" s="134">
        <v>234978.51359999995</v>
      </c>
      <c r="U166" s="150">
        <v>187982.81087999998</v>
      </c>
      <c r="V166" s="130">
        <v>790064.08</v>
      </c>
      <c r="W166" s="131"/>
      <c r="X166" s="132">
        <v>1418588.08</v>
      </c>
      <c r="Y166" s="25"/>
      <c r="Z166" s="26"/>
      <c r="AA166" s="26"/>
      <c r="AB166" s="26">
        <v>389</v>
      </c>
      <c r="AC166" s="24" t="s">
        <v>187</v>
      </c>
      <c r="AD166" s="24">
        <v>221.55</v>
      </c>
      <c r="AE166" s="27">
        <v>75</v>
      </c>
      <c r="AF166" s="27">
        <v>46.649700000000003</v>
      </c>
      <c r="AG166" s="27">
        <v>5</v>
      </c>
      <c r="AH166" s="27">
        <v>0</v>
      </c>
      <c r="AI166" s="27">
        <v>0</v>
      </c>
    </row>
    <row r="167" spans="1:35" s="27" customFormat="1" ht="16.5" x14ac:dyDescent="0.25">
      <c r="A167" s="28">
        <v>391</v>
      </c>
      <c r="B167" s="27" t="s">
        <v>188</v>
      </c>
      <c r="C167" s="27" t="b">
        <f t="shared" si="12"/>
        <v>1</v>
      </c>
      <c r="D167" s="135">
        <v>391</v>
      </c>
      <c r="E167" s="133" t="s">
        <v>188</v>
      </c>
      <c r="F167" s="119">
        <f t="shared" si="13"/>
        <v>61</v>
      </c>
      <c r="G167" s="121">
        <v>260204.04</v>
      </c>
      <c r="H167" s="121">
        <f t="shared" si="14"/>
        <v>2</v>
      </c>
      <c r="I167" s="121">
        <v>4785.84</v>
      </c>
      <c r="J167" s="121">
        <f t="shared" si="15"/>
        <v>9.9466999999999999</v>
      </c>
      <c r="K167" s="121">
        <v>21731.95</v>
      </c>
      <c r="L167" s="121">
        <f t="shared" si="16"/>
        <v>0</v>
      </c>
      <c r="M167" s="121">
        <v>0</v>
      </c>
      <c r="N167" s="122">
        <v>286721.83</v>
      </c>
      <c r="O167" s="124">
        <v>952422</v>
      </c>
      <c r="P167" s="125">
        <v>1306534504.8390999</v>
      </c>
      <c r="Q167" s="126">
        <v>653267252.41954994</v>
      </c>
      <c r="R167" s="127">
        <v>0</v>
      </c>
      <c r="S167" s="128">
        <v>0</v>
      </c>
      <c r="T167" s="134">
        <v>0</v>
      </c>
      <c r="U167" s="150" t="s">
        <v>310</v>
      </c>
      <c r="V167" s="130">
        <v>0</v>
      </c>
      <c r="W167" s="131"/>
      <c r="X167" s="132">
        <v>952422</v>
      </c>
      <c r="Y167" s="25"/>
      <c r="Z167" s="26"/>
      <c r="AA167" s="26"/>
      <c r="AB167" s="26">
        <v>391</v>
      </c>
      <c r="AC167" s="24" t="s">
        <v>188</v>
      </c>
      <c r="AD167" s="24">
        <v>61</v>
      </c>
      <c r="AE167" s="27">
        <v>2</v>
      </c>
      <c r="AF167" s="27">
        <v>9.9466999999999999</v>
      </c>
      <c r="AG167" s="27">
        <v>0</v>
      </c>
      <c r="AH167" s="27">
        <v>0</v>
      </c>
      <c r="AI167" s="27">
        <v>0</v>
      </c>
    </row>
    <row r="168" spans="1:35" s="27" customFormat="1" ht="16.5" x14ac:dyDescent="0.25">
      <c r="A168" s="28">
        <v>393</v>
      </c>
      <c r="B168" s="27" t="s">
        <v>189</v>
      </c>
      <c r="C168" s="27" t="b">
        <f t="shared" si="12"/>
        <v>1</v>
      </c>
      <c r="D168" s="135">
        <v>393</v>
      </c>
      <c r="E168" s="133" t="s">
        <v>189</v>
      </c>
      <c r="F168" s="119">
        <f t="shared" si="13"/>
        <v>610.37</v>
      </c>
      <c r="G168" s="121">
        <v>2603618.69</v>
      </c>
      <c r="H168" s="121">
        <f t="shared" si="14"/>
        <v>105.5659</v>
      </c>
      <c r="I168" s="121">
        <v>252610.75</v>
      </c>
      <c r="J168" s="121">
        <f t="shared" si="15"/>
        <v>80.956599999999995</v>
      </c>
      <c r="K168" s="121">
        <v>176877.22</v>
      </c>
      <c r="L168" s="121">
        <f t="shared" si="16"/>
        <v>1.3379000000000001</v>
      </c>
      <c r="M168" s="121">
        <v>1113.56</v>
      </c>
      <c r="N168" s="122">
        <v>3034540.1430000002</v>
      </c>
      <c r="O168" s="124">
        <v>903792</v>
      </c>
      <c r="P168" s="125">
        <v>826366374.61698198</v>
      </c>
      <c r="Q168" s="126">
        <v>7827966.9345591897</v>
      </c>
      <c r="R168" s="127">
        <v>0</v>
      </c>
      <c r="S168" s="128">
        <v>2130748.1430000002</v>
      </c>
      <c r="T168" s="134">
        <v>745104.38560000062</v>
      </c>
      <c r="U168" s="150">
        <v>596083.50848000054</v>
      </c>
      <c r="V168" s="130">
        <v>2726831.65</v>
      </c>
      <c r="W168" s="131"/>
      <c r="X168" s="132">
        <v>3630623.65</v>
      </c>
      <c r="Y168" s="25"/>
      <c r="Z168" s="26"/>
      <c r="AA168" s="26"/>
      <c r="AB168" s="26">
        <v>393</v>
      </c>
      <c r="AC168" s="24" t="s">
        <v>189</v>
      </c>
      <c r="AD168" s="24">
        <v>610.37</v>
      </c>
      <c r="AE168" s="27">
        <v>105.5659</v>
      </c>
      <c r="AF168" s="27">
        <v>80.956599999999995</v>
      </c>
      <c r="AG168" s="27">
        <v>1.3379000000000001</v>
      </c>
      <c r="AH168" s="27">
        <v>7.4999999999999997E-2</v>
      </c>
      <c r="AI168" s="27">
        <v>319.923</v>
      </c>
    </row>
    <row r="169" spans="1:35" s="27" customFormat="1" ht="16.5" x14ac:dyDescent="0.25">
      <c r="A169" s="28">
        <v>395</v>
      </c>
      <c r="B169" s="27" t="s">
        <v>190</v>
      </c>
      <c r="C169" s="27" t="b">
        <f t="shared" si="12"/>
        <v>1</v>
      </c>
      <c r="D169" s="135">
        <v>395</v>
      </c>
      <c r="E169" s="133" t="s">
        <v>190</v>
      </c>
      <c r="F169" s="119">
        <f t="shared" si="13"/>
        <v>326.56</v>
      </c>
      <c r="G169" s="121">
        <v>1392987.4</v>
      </c>
      <c r="H169" s="121">
        <f t="shared" si="14"/>
        <v>20.003900000000002</v>
      </c>
      <c r="I169" s="121">
        <v>47867.73</v>
      </c>
      <c r="J169" s="121">
        <f t="shared" si="15"/>
        <v>30</v>
      </c>
      <c r="K169" s="121">
        <v>65545.2</v>
      </c>
      <c r="L169" s="121">
        <f t="shared" si="16"/>
        <v>0</v>
      </c>
      <c r="M169" s="121">
        <v>0</v>
      </c>
      <c r="N169" s="122">
        <v>1506400.3299999998</v>
      </c>
      <c r="O169" s="124">
        <v>2359231</v>
      </c>
      <c r="P169" s="125">
        <v>2124132903.4265001</v>
      </c>
      <c r="Q169" s="126">
        <v>106185938.91323692</v>
      </c>
      <c r="R169" s="127">
        <v>0</v>
      </c>
      <c r="S169" s="128">
        <v>0</v>
      </c>
      <c r="T169" s="134">
        <v>0</v>
      </c>
      <c r="U169" s="150" t="s">
        <v>310</v>
      </c>
      <c r="V169" s="130">
        <v>0</v>
      </c>
      <c r="W169" s="131"/>
      <c r="X169" s="132">
        <v>2359231</v>
      </c>
      <c r="Y169" s="25"/>
      <c r="Z169" s="26"/>
      <c r="AA169" s="26"/>
      <c r="AB169" s="26">
        <v>395</v>
      </c>
      <c r="AC169" s="24" t="s">
        <v>190</v>
      </c>
      <c r="AD169" s="24">
        <v>326.56</v>
      </c>
      <c r="AE169" s="27">
        <v>20.003900000000002</v>
      </c>
      <c r="AF169" s="27">
        <v>30</v>
      </c>
      <c r="AG169" s="27">
        <v>0</v>
      </c>
      <c r="AH169" s="27">
        <v>0</v>
      </c>
      <c r="AI169" s="27">
        <v>0</v>
      </c>
    </row>
    <row r="170" spans="1:35" s="27" customFormat="1" ht="16.5" x14ac:dyDescent="0.25">
      <c r="A170" s="28">
        <v>399</v>
      </c>
      <c r="B170" s="27" t="s">
        <v>191</v>
      </c>
      <c r="C170" s="27" t="b">
        <f t="shared" si="12"/>
        <v>1</v>
      </c>
      <c r="D170" s="135">
        <v>399</v>
      </c>
      <c r="E170" s="133" t="s">
        <v>191</v>
      </c>
      <c r="F170" s="119">
        <f t="shared" si="13"/>
        <v>937</v>
      </c>
      <c r="G170" s="121">
        <v>3996904.68</v>
      </c>
      <c r="H170" s="121">
        <f t="shared" si="14"/>
        <v>204.36615</v>
      </c>
      <c r="I170" s="121">
        <v>489031.85</v>
      </c>
      <c r="J170" s="121">
        <f t="shared" si="15"/>
        <v>193.95249999999999</v>
      </c>
      <c r="K170" s="121">
        <v>423755.18</v>
      </c>
      <c r="L170" s="121">
        <f t="shared" si="16"/>
        <v>19.6967</v>
      </c>
      <c r="M170" s="121">
        <v>16393.96</v>
      </c>
      <c r="N170" s="122">
        <v>4930564.5920000002</v>
      </c>
      <c r="O170" s="124">
        <v>1896048</v>
      </c>
      <c r="P170" s="125">
        <v>1703106287.12362</v>
      </c>
      <c r="Q170" s="126">
        <v>8333602.6397895152</v>
      </c>
      <c r="R170" s="127">
        <v>0</v>
      </c>
      <c r="S170" s="128">
        <v>3034516.5920000002</v>
      </c>
      <c r="T170" s="134">
        <v>0</v>
      </c>
      <c r="U170" s="150">
        <v>0</v>
      </c>
      <c r="V170" s="130">
        <v>3034516.59</v>
      </c>
      <c r="W170" s="131"/>
      <c r="X170" s="132">
        <v>4930564.59</v>
      </c>
      <c r="Y170" s="25"/>
      <c r="Z170" s="26"/>
      <c r="AA170" s="26"/>
      <c r="AB170" s="26">
        <v>399</v>
      </c>
      <c r="AC170" s="24" t="s">
        <v>191</v>
      </c>
      <c r="AD170" s="24">
        <v>937</v>
      </c>
      <c r="AE170" s="27">
        <v>204.36615</v>
      </c>
      <c r="AF170" s="27">
        <v>193.95249999999999</v>
      </c>
      <c r="AG170" s="27">
        <v>19.6967</v>
      </c>
      <c r="AH170" s="27">
        <v>1.05</v>
      </c>
      <c r="AI170" s="27">
        <v>4478.9220000000005</v>
      </c>
    </row>
    <row r="171" spans="1:35" s="27" customFormat="1" ht="16.5" x14ac:dyDescent="0.25">
      <c r="A171" s="28">
        <v>401</v>
      </c>
      <c r="B171" s="27" t="s">
        <v>192</v>
      </c>
      <c r="C171" s="27" t="b">
        <f t="shared" si="12"/>
        <v>1</v>
      </c>
      <c r="D171" s="135">
        <v>401</v>
      </c>
      <c r="E171" s="133" t="s">
        <v>192</v>
      </c>
      <c r="F171" s="119">
        <f t="shared" si="13"/>
        <v>620.92999999999995</v>
      </c>
      <c r="G171" s="121">
        <v>2648663.85</v>
      </c>
      <c r="H171" s="121">
        <f t="shared" si="14"/>
        <v>353.20394999999996</v>
      </c>
      <c r="I171" s="121">
        <v>845188.8</v>
      </c>
      <c r="J171" s="121">
        <f t="shared" si="15"/>
        <v>181.8946</v>
      </c>
      <c r="K171" s="121">
        <v>397410.6</v>
      </c>
      <c r="L171" s="121">
        <f t="shared" si="16"/>
        <v>10.988</v>
      </c>
      <c r="M171" s="121">
        <v>9145.5300000000007</v>
      </c>
      <c r="N171" s="122">
        <v>3900408.7800000003</v>
      </c>
      <c r="O171" s="124">
        <v>904740</v>
      </c>
      <c r="P171" s="125">
        <v>833022456.39019203</v>
      </c>
      <c r="Q171" s="126">
        <v>2358474.3499901178</v>
      </c>
      <c r="R171" s="127">
        <v>3518987.23</v>
      </c>
      <c r="S171" s="128">
        <v>6514656.0099999998</v>
      </c>
      <c r="T171" s="134">
        <v>1420475.1736000003</v>
      </c>
      <c r="U171" s="150">
        <v>1136380.1388800002</v>
      </c>
      <c r="V171" s="130">
        <v>7651036.1500000004</v>
      </c>
      <c r="W171" s="131"/>
      <c r="X171" s="132">
        <v>8555776.1500000004</v>
      </c>
      <c r="Y171" s="25"/>
      <c r="Z171" s="26"/>
      <c r="AA171" s="26"/>
      <c r="AB171" s="26">
        <v>401</v>
      </c>
      <c r="AC171" s="24" t="s">
        <v>192</v>
      </c>
      <c r="AD171" s="24">
        <v>620.92999999999995</v>
      </c>
      <c r="AE171" s="27">
        <v>353.20394999999996</v>
      </c>
      <c r="AF171" s="27">
        <v>181.8946</v>
      </c>
      <c r="AG171" s="27">
        <v>10.988</v>
      </c>
      <c r="AH171" s="27">
        <v>0</v>
      </c>
      <c r="AI171" s="27">
        <v>0</v>
      </c>
    </row>
    <row r="172" spans="1:35" s="27" customFormat="1" ht="16.5" x14ac:dyDescent="0.25">
      <c r="A172" s="28">
        <v>403</v>
      </c>
      <c r="B172" s="27" t="s">
        <v>193</v>
      </c>
      <c r="C172" s="27" t="b">
        <f t="shared" si="12"/>
        <v>1</v>
      </c>
      <c r="D172" s="135">
        <v>403</v>
      </c>
      <c r="E172" s="133" t="s">
        <v>193</v>
      </c>
      <c r="F172" s="119">
        <f t="shared" si="13"/>
        <v>492</v>
      </c>
      <c r="G172" s="121">
        <v>2098694.88</v>
      </c>
      <c r="H172" s="121">
        <f t="shared" si="14"/>
        <v>66.780749999999998</v>
      </c>
      <c r="I172" s="121">
        <v>159800.99</v>
      </c>
      <c r="J172" s="121">
        <f t="shared" si="15"/>
        <v>134.10669999999999</v>
      </c>
      <c r="K172" s="121">
        <v>293001.68</v>
      </c>
      <c r="L172" s="121">
        <f t="shared" si="16"/>
        <v>7.5423</v>
      </c>
      <c r="M172" s="121">
        <v>6277.61</v>
      </c>
      <c r="N172" s="122">
        <v>2559054.852</v>
      </c>
      <c r="O172" s="124">
        <v>1089154</v>
      </c>
      <c r="P172" s="125">
        <v>994164358.09901094</v>
      </c>
      <c r="Q172" s="126">
        <v>14886990.009830842</v>
      </c>
      <c r="R172" s="127">
        <v>0</v>
      </c>
      <c r="S172" s="128">
        <v>1469900.852</v>
      </c>
      <c r="T172" s="134">
        <v>0</v>
      </c>
      <c r="U172" s="150">
        <v>0</v>
      </c>
      <c r="V172" s="130">
        <v>1469900.85</v>
      </c>
      <c r="W172" s="131"/>
      <c r="X172" s="132">
        <v>2559054.85</v>
      </c>
      <c r="Y172" s="25"/>
      <c r="Z172" s="26"/>
      <c r="AA172" s="26"/>
      <c r="AB172" s="26">
        <v>403</v>
      </c>
      <c r="AC172" s="24" t="s">
        <v>193</v>
      </c>
      <c r="AD172" s="24">
        <v>492</v>
      </c>
      <c r="AE172" s="27">
        <v>66.780749999999998</v>
      </c>
      <c r="AF172" s="27">
        <v>134.10669999999999</v>
      </c>
      <c r="AG172" s="27">
        <v>7.5423</v>
      </c>
      <c r="AH172" s="27">
        <v>0.3</v>
      </c>
      <c r="AI172" s="27">
        <v>1279.692</v>
      </c>
    </row>
    <row r="173" spans="1:35" s="27" customFormat="1" ht="16.5" x14ac:dyDescent="0.25">
      <c r="A173" s="28">
        <v>404</v>
      </c>
      <c r="B173" s="27" t="s">
        <v>194</v>
      </c>
      <c r="C173" s="27" t="b">
        <f t="shared" si="12"/>
        <v>1</v>
      </c>
      <c r="D173" s="135">
        <v>404</v>
      </c>
      <c r="E173" s="133" t="s">
        <v>194</v>
      </c>
      <c r="F173" s="119">
        <f t="shared" si="13"/>
        <v>482.72</v>
      </c>
      <c r="G173" s="121">
        <v>2059109.74</v>
      </c>
      <c r="H173" s="121">
        <f t="shared" si="14"/>
        <v>152.85205000000002</v>
      </c>
      <c r="I173" s="121">
        <v>365762.73</v>
      </c>
      <c r="J173" s="121">
        <f t="shared" si="15"/>
        <v>111.88159999999999</v>
      </c>
      <c r="K173" s="121">
        <v>244443.39</v>
      </c>
      <c r="L173" s="121">
        <f t="shared" si="16"/>
        <v>1</v>
      </c>
      <c r="M173" s="121">
        <v>832.32</v>
      </c>
      <c r="N173" s="122">
        <v>2670148.1799999997</v>
      </c>
      <c r="O173" s="124">
        <v>754673</v>
      </c>
      <c r="P173" s="125">
        <v>690051442.825719</v>
      </c>
      <c r="Q173" s="126">
        <v>4514505.6466414351</v>
      </c>
      <c r="R173" s="127">
        <v>794558.11</v>
      </c>
      <c r="S173" s="128">
        <v>2710033.2899999996</v>
      </c>
      <c r="T173" s="134">
        <v>1887842.7615999999</v>
      </c>
      <c r="U173" s="150">
        <v>1510274.2092800001</v>
      </c>
      <c r="V173" s="130">
        <v>4220307.5</v>
      </c>
      <c r="W173" s="131"/>
      <c r="X173" s="132">
        <v>4974980.5</v>
      </c>
      <c r="Y173" s="25"/>
      <c r="Z173" s="26"/>
      <c r="AA173" s="26"/>
      <c r="AB173" s="26">
        <v>404</v>
      </c>
      <c r="AC173" s="24" t="s">
        <v>194</v>
      </c>
      <c r="AD173" s="24">
        <v>482.72</v>
      </c>
      <c r="AE173" s="27">
        <v>152.85205000000002</v>
      </c>
      <c r="AF173" s="27">
        <v>111.88159999999999</v>
      </c>
      <c r="AG173" s="27">
        <v>1</v>
      </c>
      <c r="AH173" s="27">
        <v>0</v>
      </c>
      <c r="AI173" s="27">
        <v>0</v>
      </c>
    </row>
    <row r="174" spans="1:35" s="27" customFormat="1" ht="16.5" x14ac:dyDescent="0.25">
      <c r="A174" s="31">
        <v>405</v>
      </c>
      <c r="B174" s="32" t="s">
        <v>195</v>
      </c>
      <c r="C174" s="32" t="b">
        <f t="shared" si="12"/>
        <v>1</v>
      </c>
      <c r="D174" s="135">
        <v>405</v>
      </c>
      <c r="E174" s="133" t="s">
        <v>195</v>
      </c>
      <c r="F174" s="119">
        <f t="shared" si="13"/>
        <v>378.12</v>
      </c>
      <c r="G174" s="121">
        <v>1612923.8</v>
      </c>
      <c r="H174" s="121">
        <f t="shared" si="14"/>
        <v>18.219249999999999</v>
      </c>
      <c r="I174" s="121">
        <v>43597.21</v>
      </c>
      <c r="J174" s="121">
        <f t="shared" si="15"/>
        <v>82.408299999999997</v>
      </c>
      <c r="K174" s="121">
        <v>180048.95</v>
      </c>
      <c r="L174" s="121">
        <f t="shared" si="16"/>
        <v>2.6349999999999998</v>
      </c>
      <c r="M174" s="121">
        <v>2193.16</v>
      </c>
      <c r="N174" s="122">
        <v>1838763.1199999999</v>
      </c>
      <c r="O174" s="124">
        <v>2171558</v>
      </c>
      <c r="P174" s="125">
        <v>1962948126.5652201</v>
      </c>
      <c r="Q174" s="126">
        <v>107740336.54322875</v>
      </c>
      <c r="R174" s="127">
        <v>0</v>
      </c>
      <c r="S174" s="128">
        <v>0</v>
      </c>
      <c r="T174" s="134">
        <v>0</v>
      </c>
      <c r="U174" s="150" t="s">
        <v>310</v>
      </c>
      <c r="V174" s="130">
        <v>0</v>
      </c>
      <c r="W174" s="131"/>
      <c r="X174" s="132">
        <v>2171558</v>
      </c>
      <c r="Y174" s="25"/>
      <c r="Z174" s="26"/>
      <c r="AA174" s="26"/>
      <c r="AB174" s="26">
        <v>405</v>
      </c>
      <c r="AC174" s="24" t="s">
        <v>195</v>
      </c>
      <c r="AD174" s="24">
        <v>378.12</v>
      </c>
      <c r="AE174" s="27">
        <v>18.219249999999999</v>
      </c>
      <c r="AF174" s="27">
        <v>82.408299999999997</v>
      </c>
      <c r="AG174" s="27">
        <v>2.6349999999999998</v>
      </c>
      <c r="AH174" s="27">
        <v>0</v>
      </c>
      <c r="AI174" s="27">
        <v>0</v>
      </c>
    </row>
    <row r="175" spans="1:35" s="27" customFormat="1" ht="16.5" x14ac:dyDescent="0.25">
      <c r="A175" s="28">
        <v>407</v>
      </c>
      <c r="B175" s="27" t="s">
        <v>196</v>
      </c>
      <c r="C175" s="27" t="b">
        <f t="shared" si="12"/>
        <v>1</v>
      </c>
      <c r="D175" s="135">
        <v>407</v>
      </c>
      <c r="E175" s="133" t="s">
        <v>196</v>
      </c>
      <c r="F175" s="119">
        <f t="shared" si="13"/>
        <v>256.64</v>
      </c>
      <c r="G175" s="121">
        <v>1094733.8500000001</v>
      </c>
      <c r="H175" s="121">
        <f t="shared" si="14"/>
        <v>119.55279999999999</v>
      </c>
      <c r="I175" s="121">
        <v>286080.28999999998</v>
      </c>
      <c r="J175" s="121">
        <f t="shared" si="15"/>
        <v>81.058700000000002</v>
      </c>
      <c r="K175" s="121">
        <v>177100.29</v>
      </c>
      <c r="L175" s="121">
        <f t="shared" si="16"/>
        <v>0</v>
      </c>
      <c r="M175" s="121">
        <v>0</v>
      </c>
      <c r="N175" s="122">
        <v>1557914.4300000002</v>
      </c>
      <c r="O175" s="124">
        <v>196962</v>
      </c>
      <c r="P175" s="125">
        <v>264472455.97742701</v>
      </c>
      <c r="Q175" s="126">
        <v>2212181.1950655025</v>
      </c>
      <c r="R175" s="127">
        <v>1229762.42</v>
      </c>
      <c r="S175" s="128">
        <v>2590714.85</v>
      </c>
      <c r="T175" s="134">
        <v>590831.24960000021</v>
      </c>
      <c r="U175" s="150">
        <v>472664.99968000018</v>
      </c>
      <c r="V175" s="130">
        <v>3063379.85</v>
      </c>
      <c r="W175" s="131"/>
      <c r="X175" s="132">
        <v>3260341.85</v>
      </c>
      <c r="Y175" s="25"/>
      <c r="Z175" s="26"/>
      <c r="AA175" s="26"/>
      <c r="AB175" s="26">
        <v>407</v>
      </c>
      <c r="AC175" s="24" t="s">
        <v>196</v>
      </c>
      <c r="AD175" s="24">
        <v>256.64</v>
      </c>
      <c r="AE175" s="27">
        <v>119.55279999999999</v>
      </c>
      <c r="AF175" s="27">
        <v>81.058700000000002</v>
      </c>
      <c r="AG175" s="27">
        <v>0</v>
      </c>
      <c r="AH175" s="27">
        <v>0</v>
      </c>
      <c r="AI175" s="27">
        <v>0</v>
      </c>
    </row>
    <row r="176" spans="1:35" s="27" customFormat="1" ht="16.5" x14ac:dyDescent="0.25">
      <c r="A176" s="28">
        <v>411</v>
      </c>
      <c r="B176" s="27" t="s">
        <v>197</v>
      </c>
      <c r="C176" s="27" t="b">
        <f t="shared" si="12"/>
        <v>1</v>
      </c>
      <c r="D176" s="135">
        <v>411</v>
      </c>
      <c r="E176" s="133" t="s">
        <v>197</v>
      </c>
      <c r="F176" s="119">
        <f t="shared" si="13"/>
        <v>558.25</v>
      </c>
      <c r="G176" s="121">
        <v>2381293.5299999998</v>
      </c>
      <c r="H176" s="121">
        <f t="shared" si="14"/>
        <v>81.440300000000008</v>
      </c>
      <c r="I176" s="121">
        <v>194880.12</v>
      </c>
      <c r="J176" s="121">
        <f t="shared" si="15"/>
        <v>114.6635</v>
      </c>
      <c r="K176" s="121">
        <v>250521.4</v>
      </c>
      <c r="L176" s="121">
        <f t="shared" si="16"/>
        <v>0</v>
      </c>
      <c r="M176" s="121">
        <v>0</v>
      </c>
      <c r="N176" s="122">
        <v>2826695.05</v>
      </c>
      <c r="O176" s="124">
        <v>1167476</v>
      </c>
      <c r="P176" s="125">
        <v>1061478701.11763</v>
      </c>
      <c r="Q176" s="126">
        <v>13033826.018784679</v>
      </c>
      <c r="R176" s="127">
        <v>0</v>
      </c>
      <c r="S176" s="128">
        <v>1659219.0499999998</v>
      </c>
      <c r="T176" s="134">
        <v>419102.51719999942</v>
      </c>
      <c r="U176" s="150">
        <v>335282.01375999954</v>
      </c>
      <c r="V176" s="130">
        <v>1994501.06</v>
      </c>
      <c r="W176" s="131"/>
      <c r="X176" s="132">
        <v>3161977.06</v>
      </c>
      <c r="Y176" s="25"/>
      <c r="Z176" s="26"/>
      <c r="AA176" s="26"/>
      <c r="AB176" s="26">
        <v>411</v>
      </c>
      <c r="AC176" s="24" t="s">
        <v>197</v>
      </c>
      <c r="AD176" s="24">
        <v>558.25</v>
      </c>
      <c r="AE176" s="27">
        <v>81.440300000000008</v>
      </c>
      <c r="AF176" s="27">
        <v>114.6635</v>
      </c>
      <c r="AG176" s="27">
        <v>0</v>
      </c>
      <c r="AH176" s="27">
        <v>0</v>
      </c>
      <c r="AI176" s="27">
        <v>0</v>
      </c>
    </row>
    <row r="177" spans="1:35" s="27" customFormat="1" ht="16.5" x14ac:dyDescent="0.25">
      <c r="A177" s="28">
        <v>413</v>
      </c>
      <c r="B177" s="27" t="s">
        <v>198</v>
      </c>
      <c r="C177" s="27" t="b">
        <f t="shared" si="12"/>
        <v>1</v>
      </c>
      <c r="D177" s="135">
        <v>413</v>
      </c>
      <c r="E177" s="133" t="s">
        <v>198</v>
      </c>
      <c r="F177" s="119">
        <f t="shared" si="13"/>
        <v>754.21</v>
      </c>
      <c r="G177" s="121">
        <v>3217188.34</v>
      </c>
      <c r="H177" s="121">
        <f t="shared" si="14"/>
        <v>72.187200000000004</v>
      </c>
      <c r="I177" s="121">
        <v>172738.19</v>
      </c>
      <c r="J177" s="121">
        <f t="shared" si="15"/>
        <v>95.285200000000003</v>
      </c>
      <c r="K177" s="121">
        <v>208182.92</v>
      </c>
      <c r="L177" s="121">
        <f t="shared" si="16"/>
        <v>0</v>
      </c>
      <c r="M177" s="121">
        <v>0</v>
      </c>
      <c r="N177" s="122">
        <v>3599389.1419999995</v>
      </c>
      <c r="O177" s="124">
        <v>1433303</v>
      </c>
      <c r="P177" s="125">
        <v>1315611784.1035299</v>
      </c>
      <c r="Q177" s="126">
        <v>18225000.888017956</v>
      </c>
      <c r="R177" s="127">
        <v>0</v>
      </c>
      <c r="S177" s="128">
        <v>2166086.1419999995</v>
      </c>
      <c r="T177" s="134">
        <v>0</v>
      </c>
      <c r="U177" s="150">
        <v>0</v>
      </c>
      <c r="V177" s="130">
        <v>2166086.14</v>
      </c>
      <c r="W177" s="131"/>
      <c r="X177" s="132">
        <v>3599389.14</v>
      </c>
      <c r="Y177" s="25"/>
      <c r="Z177" s="26"/>
      <c r="AA177" s="26"/>
      <c r="AB177" s="26">
        <v>413</v>
      </c>
      <c r="AC177" s="24" t="s">
        <v>198</v>
      </c>
      <c r="AD177" s="24">
        <v>754.21</v>
      </c>
      <c r="AE177" s="27">
        <v>72.187200000000004</v>
      </c>
      <c r="AF177" s="27">
        <v>95.285200000000003</v>
      </c>
      <c r="AG177" s="27">
        <v>0</v>
      </c>
      <c r="AH177" s="27">
        <v>0.3</v>
      </c>
      <c r="AI177" s="27">
        <v>1279.692</v>
      </c>
    </row>
    <row r="178" spans="1:35" s="27" customFormat="1" ht="16.5" x14ac:dyDescent="0.25">
      <c r="A178" s="28">
        <v>414</v>
      </c>
      <c r="B178" s="27" t="s">
        <v>199</v>
      </c>
      <c r="C178" s="27" t="b">
        <f t="shared" si="12"/>
        <v>1</v>
      </c>
      <c r="D178" s="135">
        <v>414</v>
      </c>
      <c r="E178" s="133" t="s">
        <v>199</v>
      </c>
      <c r="F178" s="119">
        <f t="shared" si="13"/>
        <v>0</v>
      </c>
      <c r="G178" s="121">
        <v>0</v>
      </c>
      <c r="H178" s="121">
        <f t="shared" si="14"/>
        <v>0</v>
      </c>
      <c r="I178" s="121">
        <v>0</v>
      </c>
      <c r="J178" s="121">
        <f t="shared" si="15"/>
        <v>0</v>
      </c>
      <c r="K178" s="121">
        <v>0</v>
      </c>
      <c r="L178" s="121">
        <f t="shared" si="16"/>
        <v>0</v>
      </c>
      <c r="M178" s="121">
        <v>0</v>
      </c>
      <c r="N178" s="122">
        <v>0</v>
      </c>
      <c r="O178" s="124">
        <v>4248</v>
      </c>
      <c r="P178" s="125">
        <v>3792866.43708609</v>
      </c>
      <c r="Q178" s="126">
        <v>0</v>
      </c>
      <c r="R178" s="127">
        <v>0</v>
      </c>
      <c r="S178" s="128">
        <v>0</v>
      </c>
      <c r="T178" s="134">
        <v>0</v>
      </c>
      <c r="U178" s="150" t="s">
        <v>310</v>
      </c>
      <c r="V178" s="130">
        <v>0</v>
      </c>
      <c r="W178" s="131"/>
      <c r="X178" s="132">
        <v>4248</v>
      </c>
      <c r="Y178" s="25"/>
      <c r="Z178" s="26"/>
      <c r="AA178" s="26"/>
      <c r="AB178" s="26">
        <v>414</v>
      </c>
      <c r="AC178" s="24" t="s">
        <v>199</v>
      </c>
      <c r="AD178" s="24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</row>
    <row r="179" spans="1:35" s="27" customFormat="1" ht="16.5" x14ac:dyDescent="0.25">
      <c r="A179" s="28">
        <v>415</v>
      </c>
      <c r="B179" s="27" t="s">
        <v>200</v>
      </c>
      <c r="C179" s="27" t="b">
        <f t="shared" si="12"/>
        <v>1</v>
      </c>
      <c r="D179" s="135">
        <v>415</v>
      </c>
      <c r="E179" s="133" t="s">
        <v>200</v>
      </c>
      <c r="F179" s="119">
        <f t="shared" si="13"/>
        <v>31</v>
      </c>
      <c r="G179" s="121">
        <v>132234.84</v>
      </c>
      <c r="H179" s="121">
        <f t="shared" si="14"/>
        <v>4.5722500000000004</v>
      </c>
      <c r="I179" s="121">
        <v>10941.03</v>
      </c>
      <c r="J179" s="121">
        <f t="shared" si="15"/>
        <v>7.7832999999999997</v>
      </c>
      <c r="K179" s="121">
        <v>17005.27</v>
      </c>
      <c r="L179" s="121">
        <f t="shared" si="16"/>
        <v>0</v>
      </c>
      <c r="M179" s="121">
        <v>0</v>
      </c>
      <c r="N179" s="122">
        <v>160181.13999999998</v>
      </c>
      <c r="O179" s="124">
        <v>56615</v>
      </c>
      <c r="P179" s="125">
        <v>51861568.574879199</v>
      </c>
      <c r="Q179" s="126">
        <v>11342679.987944489</v>
      </c>
      <c r="R179" s="127">
        <v>0</v>
      </c>
      <c r="S179" s="128">
        <v>103566.13999999998</v>
      </c>
      <c r="T179" s="134">
        <v>129630.2132</v>
      </c>
      <c r="U179" s="150">
        <v>103704.17056</v>
      </c>
      <c r="V179" s="130">
        <v>207270.31</v>
      </c>
      <c r="W179" s="131"/>
      <c r="X179" s="132">
        <v>263885.31</v>
      </c>
      <c r="Y179" s="25"/>
      <c r="Z179" s="26"/>
      <c r="AA179" s="26"/>
      <c r="AB179" s="26">
        <v>415</v>
      </c>
      <c r="AC179" s="24" t="s">
        <v>200</v>
      </c>
      <c r="AD179" s="24">
        <v>31</v>
      </c>
      <c r="AE179" s="27">
        <v>4.5722500000000004</v>
      </c>
      <c r="AF179" s="27">
        <v>7.7832999999999997</v>
      </c>
      <c r="AG179" s="27">
        <v>0</v>
      </c>
      <c r="AH179" s="27">
        <v>0</v>
      </c>
      <c r="AI179" s="27">
        <v>0</v>
      </c>
    </row>
    <row r="180" spans="1:35" s="27" customFormat="1" ht="16.5" x14ac:dyDescent="0.25">
      <c r="A180" s="28">
        <v>419</v>
      </c>
      <c r="B180" s="27" t="s">
        <v>201</v>
      </c>
      <c r="C180" s="27" t="b">
        <f t="shared" si="12"/>
        <v>1</v>
      </c>
      <c r="D180" s="135">
        <v>419</v>
      </c>
      <c r="E180" s="133" t="s">
        <v>201</v>
      </c>
      <c r="F180" s="119">
        <f t="shared" si="13"/>
        <v>513.29999999999995</v>
      </c>
      <c r="G180" s="121">
        <v>2189553.0099999998</v>
      </c>
      <c r="H180" s="121">
        <f t="shared" si="14"/>
        <v>278.11225000000002</v>
      </c>
      <c r="I180" s="121">
        <v>665500.37</v>
      </c>
      <c r="J180" s="121">
        <f t="shared" si="15"/>
        <v>123.93140000000001</v>
      </c>
      <c r="K180" s="121">
        <v>270770.28000000003</v>
      </c>
      <c r="L180" s="121">
        <f t="shared" si="16"/>
        <v>1.1564000000000001</v>
      </c>
      <c r="M180" s="121">
        <v>962.49</v>
      </c>
      <c r="N180" s="122">
        <v>3128712.0864600004</v>
      </c>
      <c r="O180" s="124">
        <v>1718079</v>
      </c>
      <c r="P180" s="125">
        <v>1552796548.9838099</v>
      </c>
      <c r="Q180" s="126">
        <v>5583344.6710233362</v>
      </c>
      <c r="R180" s="127">
        <v>788749.33</v>
      </c>
      <c r="S180" s="128">
        <v>2199382.4164600004</v>
      </c>
      <c r="T180" s="134">
        <v>194977.31940000039</v>
      </c>
      <c r="U180" s="150">
        <v>155981.8555200003</v>
      </c>
      <c r="V180" s="130">
        <v>2355364.27</v>
      </c>
      <c r="W180" s="131"/>
      <c r="X180" s="132">
        <v>4073443.27</v>
      </c>
      <c r="Y180" s="25"/>
      <c r="Z180" s="26"/>
      <c r="AA180" s="26"/>
      <c r="AB180" s="26">
        <v>419</v>
      </c>
      <c r="AC180" s="24" t="s">
        <v>201</v>
      </c>
      <c r="AD180" s="24">
        <v>513.29999999999995</v>
      </c>
      <c r="AE180" s="27">
        <v>278.11225000000002</v>
      </c>
      <c r="AF180" s="27">
        <v>123.93140000000001</v>
      </c>
      <c r="AG180" s="27">
        <v>1.1564000000000001</v>
      </c>
      <c r="AH180" s="27">
        <v>0.45149999999999996</v>
      </c>
      <c r="AI180" s="27">
        <v>1925.9364599999999</v>
      </c>
    </row>
    <row r="181" spans="1:35" s="27" customFormat="1" ht="16.5" x14ac:dyDescent="0.25">
      <c r="A181" s="28">
        <v>425</v>
      </c>
      <c r="B181" s="27" t="s">
        <v>202</v>
      </c>
      <c r="C181" s="27" t="b">
        <f t="shared" si="12"/>
        <v>1</v>
      </c>
      <c r="D181" s="135">
        <v>425</v>
      </c>
      <c r="E181" s="133" t="s">
        <v>202</v>
      </c>
      <c r="F181" s="119">
        <f t="shared" si="13"/>
        <v>1554</v>
      </c>
      <c r="G181" s="121">
        <v>6628804.5599999996</v>
      </c>
      <c r="H181" s="121">
        <f t="shared" si="14"/>
        <v>170.72935000000001</v>
      </c>
      <c r="I181" s="121">
        <v>408541.68</v>
      </c>
      <c r="J181" s="121">
        <f t="shared" si="15"/>
        <v>285.93110000000001</v>
      </c>
      <c r="K181" s="121">
        <v>624713.69999999995</v>
      </c>
      <c r="L181" s="121">
        <f t="shared" si="16"/>
        <v>19.549900000000001</v>
      </c>
      <c r="M181" s="121">
        <v>16271.77</v>
      </c>
      <c r="N181" s="122">
        <v>7678331.709999999</v>
      </c>
      <c r="O181" s="124">
        <v>3553614</v>
      </c>
      <c r="P181" s="125">
        <v>3266738423.9488301</v>
      </c>
      <c r="Q181" s="126">
        <v>19134017.812103368</v>
      </c>
      <c r="R181" s="127">
        <v>0</v>
      </c>
      <c r="S181" s="128">
        <v>4124717.709999999</v>
      </c>
      <c r="T181" s="134">
        <v>0</v>
      </c>
      <c r="U181" s="150">
        <v>0</v>
      </c>
      <c r="V181" s="130">
        <v>4124717.71</v>
      </c>
      <c r="W181" s="131"/>
      <c r="X181" s="132">
        <v>7678331.71</v>
      </c>
      <c r="Y181" s="25"/>
      <c r="Z181" s="26"/>
      <c r="AA181" s="26"/>
      <c r="AB181" s="26">
        <v>425</v>
      </c>
      <c r="AC181" s="24" t="s">
        <v>202</v>
      </c>
      <c r="AD181" s="24">
        <v>1554</v>
      </c>
      <c r="AE181" s="27">
        <v>170.72935000000001</v>
      </c>
      <c r="AF181" s="27">
        <v>285.93110000000001</v>
      </c>
      <c r="AG181" s="27">
        <v>19.549900000000001</v>
      </c>
      <c r="AH181" s="27">
        <v>0</v>
      </c>
      <c r="AI181" s="27">
        <v>0</v>
      </c>
    </row>
    <row r="182" spans="1:35" s="27" customFormat="1" ht="16.5" x14ac:dyDescent="0.25">
      <c r="A182" s="28">
        <v>427</v>
      </c>
      <c r="B182" s="27" t="s">
        <v>203</v>
      </c>
      <c r="C182" s="27" t="b">
        <f t="shared" si="12"/>
        <v>1</v>
      </c>
      <c r="D182" s="135">
        <v>427</v>
      </c>
      <c r="E182" s="133" t="s">
        <v>203</v>
      </c>
      <c r="F182" s="119">
        <f t="shared" si="13"/>
        <v>941.93</v>
      </c>
      <c r="G182" s="121">
        <v>4017934.29</v>
      </c>
      <c r="H182" s="121">
        <f t="shared" si="14"/>
        <v>235.59030000000001</v>
      </c>
      <c r="I182" s="121">
        <v>563748.74</v>
      </c>
      <c r="J182" s="121">
        <f t="shared" si="15"/>
        <v>213.69759999999999</v>
      </c>
      <c r="K182" s="121">
        <v>466895.06</v>
      </c>
      <c r="L182" s="121">
        <f t="shared" si="16"/>
        <v>12.841900000000001</v>
      </c>
      <c r="M182" s="121">
        <v>10688.57</v>
      </c>
      <c r="N182" s="122">
        <v>5059266.66</v>
      </c>
      <c r="O182" s="124">
        <v>1328586</v>
      </c>
      <c r="P182" s="125">
        <v>1221843799.4477</v>
      </c>
      <c r="Q182" s="126">
        <v>5186307.7531108027</v>
      </c>
      <c r="R182" s="127">
        <v>874872.65</v>
      </c>
      <c r="S182" s="128">
        <v>4605553.3100000005</v>
      </c>
      <c r="T182" s="134">
        <v>1340115.3448000001</v>
      </c>
      <c r="U182" s="150">
        <v>1072092.27584</v>
      </c>
      <c r="V182" s="130">
        <v>5677645.5899999999</v>
      </c>
      <c r="W182" s="131"/>
      <c r="X182" s="132">
        <v>7006231.5899999999</v>
      </c>
      <c r="Y182" s="25"/>
      <c r="Z182" s="26"/>
      <c r="AA182" s="26"/>
      <c r="AB182" s="26">
        <v>427</v>
      </c>
      <c r="AC182" s="24" t="s">
        <v>203</v>
      </c>
      <c r="AD182" s="24">
        <v>941.93</v>
      </c>
      <c r="AE182" s="27">
        <v>235.59030000000001</v>
      </c>
      <c r="AF182" s="27">
        <v>213.69759999999999</v>
      </c>
      <c r="AG182" s="27">
        <v>12.841900000000001</v>
      </c>
      <c r="AH182" s="27">
        <v>0</v>
      </c>
      <c r="AI182" s="27">
        <v>0</v>
      </c>
    </row>
    <row r="183" spans="1:35" s="27" customFormat="1" ht="16.5" x14ac:dyDescent="0.25">
      <c r="A183" s="28">
        <v>429</v>
      </c>
      <c r="B183" s="27" t="s">
        <v>204</v>
      </c>
      <c r="C183" s="27" t="b">
        <f t="shared" si="12"/>
        <v>1</v>
      </c>
      <c r="D183" s="135">
        <v>429</v>
      </c>
      <c r="E183" s="133" t="s">
        <v>204</v>
      </c>
      <c r="F183" s="119">
        <f t="shared" si="13"/>
        <v>686.2</v>
      </c>
      <c r="G183" s="121">
        <v>2927082.17</v>
      </c>
      <c r="H183" s="121">
        <f t="shared" si="14"/>
        <v>260.76265000000001</v>
      </c>
      <c r="I183" s="121">
        <v>623984.16</v>
      </c>
      <c r="J183" s="121">
        <f t="shared" si="15"/>
        <v>196.16299999999998</v>
      </c>
      <c r="K183" s="121">
        <v>428584.77</v>
      </c>
      <c r="L183" s="121">
        <f t="shared" si="16"/>
        <v>14.0847</v>
      </c>
      <c r="M183" s="121">
        <v>11722.98</v>
      </c>
      <c r="N183" s="122">
        <v>3991374.08</v>
      </c>
      <c r="O183" s="124">
        <v>763151</v>
      </c>
      <c r="P183" s="125">
        <v>743557458</v>
      </c>
      <c r="Q183" s="126">
        <v>2851472.2411357607</v>
      </c>
      <c r="R183" s="127">
        <v>2313882.7799999998</v>
      </c>
      <c r="S183" s="128">
        <v>5542105.8599999994</v>
      </c>
      <c r="T183" s="134">
        <v>0</v>
      </c>
      <c r="U183" s="150">
        <v>0</v>
      </c>
      <c r="V183" s="130">
        <v>5542105.8600000003</v>
      </c>
      <c r="W183" s="131"/>
      <c r="X183" s="132">
        <v>6305256.8600000003</v>
      </c>
      <c r="Y183" s="25"/>
      <c r="Z183" s="26"/>
      <c r="AA183" s="26"/>
      <c r="AB183" s="26">
        <v>429</v>
      </c>
      <c r="AC183" s="24" t="s">
        <v>204</v>
      </c>
      <c r="AD183" s="24">
        <v>686.2</v>
      </c>
      <c r="AE183" s="27">
        <v>260.76265000000001</v>
      </c>
      <c r="AF183" s="27">
        <v>196.16299999999998</v>
      </c>
      <c r="AG183" s="27">
        <v>14.0847</v>
      </c>
      <c r="AH183" s="27">
        <v>0</v>
      </c>
      <c r="AI183" s="27">
        <v>0</v>
      </c>
    </row>
    <row r="184" spans="1:35" s="27" customFormat="1" ht="16.5" x14ac:dyDescent="0.25">
      <c r="A184" s="28">
        <v>431</v>
      </c>
      <c r="B184" s="27" t="s">
        <v>205</v>
      </c>
      <c r="C184" s="27" t="b">
        <f t="shared" si="12"/>
        <v>1</v>
      </c>
      <c r="D184" s="135">
        <v>431</v>
      </c>
      <c r="E184" s="133" t="s">
        <v>205</v>
      </c>
      <c r="F184" s="119">
        <f t="shared" si="13"/>
        <v>600.34</v>
      </c>
      <c r="G184" s="121">
        <v>2560834.3199999998</v>
      </c>
      <c r="H184" s="121">
        <f t="shared" si="14"/>
        <v>176</v>
      </c>
      <c r="I184" s="121">
        <v>421153.92</v>
      </c>
      <c r="J184" s="121">
        <f t="shared" si="15"/>
        <v>123.0287</v>
      </c>
      <c r="K184" s="121">
        <v>268798.02</v>
      </c>
      <c r="L184" s="121">
        <f t="shared" si="16"/>
        <v>1</v>
      </c>
      <c r="M184" s="121">
        <v>832.32</v>
      </c>
      <c r="N184" s="122">
        <v>3251618.5799999996</v>
      </c>
      <c r="O184" s="124">
        <v>1419713</v>
      </c>
      <c r="P184" s="125">
        <v>1287331223.1264601</v>
      </c>
      <c r="Q184" s="126">
        <v>7314381.9495821595</v>
      </c>
      <c r="R184" s="127">
        <v>0</v>
      </c>
      <c r="S184" s="128">
        <v>1831905.5799999996</v>
      </c>
      <c r="T184" s="134">
        <v>402822.45280000009</v>
      </c>
      <c r="U184" s="150">
        <v>322257.96224000008</v>
      </c>
      <c r="V184" s="130">
        <v>2154163.54</v>
      </c>
      <c r="W184" s="131"/>
      <c r="X184" s="132">
        <v>3573876.54</v>
      </c>
      <c r="Y184" s="25"/>
      <c r="Z184" s="26"/>
      <c r="AA184" s="26"/>
      <c r="AB184" s="26">
        <v>431</v>
      </c>
      <c r="AC184" s="24" t="s">
        <v>205</v>
      </c>
      <c r="AD184" s="24">
        <v>600.34</v>
      </c>
      <c r="AE184" s="27">
        <v>176</v>
      </c>
      <c r="AF184" s="27">
        <v>123.0287</v>
      </c>
      <c r="AG184" s="27">
        <v>1</v>
      </c>
      <c r="AH184" s="27">
        <v>0</v>
      </c>
      <c r="AI184" s="27">
        <v>0</v>
      </c>
    </row>
    <row r="185" spans="1:35" s="27" customFormat="1" ht="16.5" x14ac:dyDescent="0.25">
      <c r="A185" s="28">
        <v>435</v>
      </c>
      <c r="B185" s="27" t="s">
        <v>206</v>
      </c>
      <c r="C185" s="27" t="b">
        <f t="shared" si="12"/>
        <v>1</v>
      </c>
      <c r="D185" s="135">
        <v>435</v>
      </c>
      <c r="E185" s="133" t="s">
        <v>206</v>
      </c>
      <c r="F185" s="119">
        <f t="shared" si="13"/>
        <v>71.739999999999995</v>
      </c>
      <c r="G185" s="121">
        <v>306017.01</v>
      </c>
      <c r="H185" s="121">
        <f t="shared" si="14"/>
        <v>13</v>
      </c>
      <c r="I185" s="121">
        <v>31107.96</v>
      </c>
      <c r="J185" s="121">
        <f t="shared" si="15"/>
        <v>13.6441</v>
      </c>
      <c r="K185" s="121">
        <v>29810.18</v>
      </c>
      <c r="L185" s="121">
        <f t="shared" si="16"/>
        <v>0</v>
      </c>
      <c r="M185" s="121">
        <v>0</v>
      </c>
      <c r="N185" s="122">
        <v>366935.15</v>
      </c>
      <c r="O185" s="124">
        <v>186859</v>
      </c>
      <c r="P185" s="125">
        <v>171253191.344832</v>
      </c>
      <c r="Q185" s="126">
        <v>13173322.411140922</v>
      </c>
      <c r="R185" s="127">
        <v>0</v>
      </c>
      <c r="S185" s="128">
        <v>180076.15000000002</v>
      </c>
      <c r="T185" s="134">
        <v>149609.85159999999</v>
      </c>
      <c r="U185" s="150">
        <v>119687.88128</v>
      </c>
      <c r="V185" s="130">
        <v>299764.03000000003</v>
      </c>
      <c r="W185" s="131"/>
      <c r="X185" s="132">
        <v>486623.03</v>
      </c>
      <c r="Y185" s="25"/>
      <c r="Z185" s="26"/>
      <c r="AA185" s="26"/>
      <c r="AB185" s="26">
        <v>435</v>
      </c>
      <c r="AC185" s="24" t="s">
        <v>206</v>
      </c>
      <c r="AD185" s="24">
        <v>71.739999999999995</v>
      </c>
      <c r="AE185" s="27">
        <v>13</v>
      </c>
      <c r="AF185" s="27">
        <v>13.6441</v>
      </c>
      <c r="AG185" s="27">
        <v>0</v>
      </c>
      <c r="AH185" s="27">
        <v>0</v>
      </c>
      <c r="AI185" s="27">
        <v>0</v>
      </c>
    </row>
    <row r="186" spans="1:35" s="27" customFormat="1" ht="16.5" x14ac:dyDescent="0.25">
      <c r="A186" s="28">
        <v>436</v>
      </c>
      <c r="B186" s="27" t="s">
        <v>207</v>
      </c>
      <c r="C186" s="27" t="b">
        <f t="shared" si="12"/>
        <v>1</v>
      </c>
      <c r="D186" s="135">
        <v>436</v>
      </c>
      <c r="E186" s="133" t="s">
        <v>207</v>
      </c>
      <c r="F186" s="119">
        <f t="shared" si="13"/>
        <v>0</v>
      </c>
      <c r="G186" s="121">
        <v>0</v>
      </c>
      <c r="H186" s="121">
        <f t="shared" si="14"/>
        <v>0</v>
      </c>
      <c r="I186" s="121">
        <v>0</v>
      </c>
      <c r="J186" s="121">
        <f t="shared" si="15"/>
        <v>0</v>
      </c>
      <c r="K186" s="121">
        <v>0</v>
      </c>
      <c r="L186" s="121">
        <f t="shared" si="16"/>
        <v>0</v>
      </c>
      <c r="M186" s="121">
        <v>0</v>
      </c>
      <c r="N186" s="122">
        <v>0</v>
      </c>
      <c r="O186" s="124">
        <v>4311</v>
      </c>
      <c r="P186" s="125">
        <v>4089162.5704824999</v>
      </c>
      <c r="Q186" s="126">
        <v>0</v>
      </c>
      <c r="R186" s="127">
        <v>0</v>
      </c>
      <c r="S186" s="128">
        <v>0</v>
      </c>
      <c r="T186" s="134">
        <v>0</v>
      </c>
      <c r="U186" s="150" t="s">
        <v>310</v>
      </c>
      <c r="V186" s="130">
        <v>0</v>
      </c>
      <c r="W186" s="131"/>
      <c r="X186" s="132">
        <v>4311</v>
      </c>
      <c r="Y186" s="25"/>
      <c r="Z186" s="26"/>
      <c r="AA186" s="26"/>
      <c r="AB186" s="26">
        <v>436</v>
      </c>
      <c r="AC186" s="24" t="s">
        <v>207</v>
      </c>
      <c r="AD186" s="24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</row>
    <row r="187" spans="1:35" s="27" customFormat="1" ht="16.5" x14ac:dyDescent="0.25">
      <c r="A187" s="28">
        <v>437</v>
      </c>
      <c r="B187" s="27" t="s">
        <v>208</v>
      </c>
      <c r="C187" s="27" t="b">
        <f t="shared" si="12"/>
        <v>1</v>
      </c>
      <c r="D187" s="135">
        <v>437</v>
      </c>
      <c r="E187" s="133" t="s">
        <v>208</v>
      </c>
      <c r="F187" s="119">
        <f t="shared" si="13"/>
        <v>52</v>
      </c>
      <c r="G187" s="121">
        <v>221813.28</v>
      </c>
      <c r="H187" s="121">
        <f t="shared" si="14"/>
        <v>19.639099999999999</v>
      </c>
      <c r="I187" s="121">
        <v>46994.8</v>
      </c>
      <c r="J187" s="121">
        <f t="shared" si="15"/>
        <v>10.7529</v>
      </c>
      <c r="K187" s="121">
        <v>23493.37</v>
      </c>
      <c r="L187" s="121">
        <f t="shared" si="16"/>
        <v>0</v>
      </c>
      <c r="M187" s="121">
        <v>0</v>
      </c>
      <c r="N187" s="122">
        <v>292301.45</v>
      </c>
      <c r="O187" s="124">
        <v>678002</v>
      </c>
      <c r="P187" s="125">
        <v>621766586.68847406</v>
      </c>
      <c r="Q187" s="126">
        <v>31659627.309218552</v>
      </c>
      <c r="R187" s="127">
        <v>0</v>
      </c>
      <c r="S187" s="128">
        <v>0</v>
      </c>
      <c r="T187" s="134">
        <v>0</v>
      </c>
      <c r="U187" s="150" t="s">
        <v>310</v>
      </c>
      <c r="V187" s="130">
        <v>0</v>
      </c>
      <c r="W187" s="131"/>
      <c r="X187" s="132">
        <v>678002</v>
      </c>
      <c r="Y187" s="25"/>
      <c r="Z187" s="26"/>
      <c r="AA187" s="26"/>
      <c r="AB187" s="26">
        <v>437</v>
      </c>
      <c r="AC187" s="24" t="s">
        <v>208</v>
      </c>
      <c r="AD187" s="24">
        <v>52</v>
      </c>
      <c r="AE187" s="27">
        <v>19.639099999999999</v>
      </c>
      <c r="AF187" s="27">
        <v>10.7529</v>
      </c>
      <c r="AG187" s="27">
        <v>0</v>
      </c>
      <c r="AH187" s="27">
        <v>0</v>
      </c>
      <c r="AI187" s="27">
        <v>0</v>
      </c>
    </row>
    <row r="188" spans="1:35" s="27" customFormat="1" ht="16.5" x14ac:dyDescent="0.25">
      <c r="A188" s="28">
        <v>439</v>
      </c>
      <c r="B188" s="27" t="s">
        <v>209</v>
      </c>
      <c r="C188" s="27" t="b">
        <f t="shared" si="12"/>
        <v>1</v>
      </c>
      <c r="D188" s="135">
        <v>439</v>
      </c>
      <c r="E188" s="133" t="s">
        <v>209</v>
      </c>
      <c r="F188" s="119">
        <f t="shared" si="13"/>
        <v>476</v>
      </c>
      <c r="G188" s="121">
        <v>2030444.64</v>
      </c>
      <c r="H188" s="121">
        <f t="shared" si="14"/>
        <v>236</v>
      </c>
      <c r="I188" s="121">
        <v>564729.12</v>
      </c>
      <c r="J188" s="121">
        <f t="shared" si="15"/>
        <v>145.49799999999999</v>
      </c>
      <c r="K188" s="121">
        <v>317889.84999999998</v>
      </c>
      <c r="L188" s="121">
        <f t="shared" si="16"/>
        <v>0</v>
      </c>
      <c r="M188" s="121">
        <v>0</v>
      </c>
      <c r="N188" s="122">
        <v>2913063.61</v>
      </c>
      <c r="O188" s="124">
        <v>619294</v>
      </c>
      <c r="P188" s="125">
        <v>567481737.89325798</v>
      </c>
      <c r="Q188" s="126">
        <v>2404583.6351409238</v>
      </c>
      <c r="R188" s="127">
        <v>2327230.12</v>
      </c>
      <c r="S188" s="128">
        <v>4620999.7300000004</v>
      </c>
      <c r="T188" s="134">
        <v>699592.28920000046</v>
      </c>
      <c r="U188" s="150">
        <v>559673.83136000042</v>
      </c>
      <c r="V188" s="130">
        <v>5180673.5599999996</v>
      </c>
      <c r="W188" s="131"/>
      <c r="X188" s="132">
        <v>5799967.5599999996</v>
      </c>
      <c r="Y188" s="25"/>
      <c r="Z188" s="26"/>
      <c r="AA188" s="26"/>
      <c r="AB188" s="26">
        <v>439</v>
      </c>
      <c r="AC188" s="24" t="s">
        <v>209</v>
      </c>
      <c r="AD188" s="24">
        <v>476</v>
      </c>
      <c r="AE188" s="27">
        <v>236</v>
      </c>
      <c r="AF188" s="27">
        <v>145.49799999999999</v>
      </c>
      <c r="AG188" s="27">
        <v>0</v>
      </c>
      <c r="AH188" s="27">
        <v>0</v>
      </c>
      <c r="AI188" s="27">
        <v>0</v>
      </c>
    </row>
    <row r="189" spans="1:35" s="27" customFormat="1" ht="16.5" x14ac:dyDescent="0.25">
      <c r="A189" s="28">
        <v>441</v>
      </c>
      <c r="B189" s="27" t="s">
        <v>210</v>
      </c>
      <c r="C189" s="27" t="b">
        <f t="shared" si="12"/>
        <v>1</v>
      </c>
      <c r="D189" s="135">
        <v>441</v>
      </c>
      <c r="E189" s="133" t="s">
        <v>210</v>
      </c>
      <c r="F189" s="119">
        <f t="shared" si="13"/>
        <v>260</v>
      </c>
      <c r="G189" s="121">
        <v>1109066.3999999999</v>
      </c>
      <c r="H189" s="121">
        <f t="shared" si="14"/>
        <v>18</v>
      </c>
      <c r="I189" s="121">
        <v>43072.56</v>
      </c>
      <c r="J189" s="121">
        <f t="shared" si="15"/>
        <v>48.662500000000001</v>
      </c>
      <c r="K189" s="121">
        <v>106319.78</v>
      </c>
      <c r="L189" s="121">
        <f t="shared" si="16"/>
        <v>1.4659</v>
      </c>
      <c r="M189" s="121">
        <v>1220.0999999999999</v>
      </c>
      <c r="N189" s="122">
        <v>1259678.8400000001</v>
      </c>
      <c r="O189" s="124">
        <v>589820</v>
      </c>
      <c r="P189" s="125">
        <v>536355215.61455297</v>
      </c>
      <c r="Q189" s="126">
        <v>29797511.978586275</v>
      </c>
      <c r="R189" s="127">
        <v>0</v>
      </c>
      <c r="S189" s="128">
        <v>669858.84000000008</v>
      </c>
      <c r="T189" s="134">
        <v>92325.446800000034</v>
      </c>
      <c r="U189" s="150">
        <v>73860.357440000036</v>
      </c>
      <c r="V189" s="130">
        <v>743719.2</v>
      </c>
      <c r="W189" s="131"/>
      <c r="X189" s="132">
        <v>1333539.2</v>
      </c>
      <c r="Y189" s="25"/>
      <c r="Z189" s="26"/>
      <c r="AA189" s="26"/>
      <c r="AB189" s="26">
        <v>441</v>
      </c>
      <c r="AC189" s="24" t="s">
        <v>210</v>
      </c>
      <c r="AD189" s="24">
        <v>260</v>
      </c>
      <c r="AE189" s="27">
        <v>18</v>
      </c>
      <c r="AF189" s="27">
        <v>48.662500000000001</v>
      </c>
      <c r="AG189" s="27">
        <v>1.4659</v>
      </c>
      <c r="AH189" s="27">
        <v>0</v>
      </c>
      <c r="AI189" s="27">
        <v>0</v>
      </c>
    </row>
    <row r="190" spans="1:35" s="27" customFormat="1" ht="16.5" x14ac:dyDescent="0.25">
      <c r="A190" s="28">
        <v>443</v>
      </c>
      <c r="B190" s="27" t="s">
        <v>211</v>
      </c>
      <c r="C190" s="27" t="b">
        <f t="shared" si="12"/>
        <v>1</v>
      </c>
      <c r="D190" s="135">
        <v>443</v>
      </c>
      <c r="E190" s="133" t="s">
        <v>211</v>
      </c>
      <c r="F190" s="119">
        <f t="shared" si="13"/>
        <v>906</v>
      </c>
      <c r="G190" s="121">
        <v>3864669.84</v>
      </c>
      <c r="H190" s="121">
        <f t="shared" si="14"/>
        <v>162.26609999999999</v>
      </c>
      <c r="I190" s="121">
        <v>388289.8</v>
      </c>
      <c r="J190" s="121">
        <f t="shared" si="15"/>
        <v>209.75530000000001</v>
      </c>
      <c r="K190" s="121">
        <v>458281.77</v>
      </c>
      <c r="L190" s="121">
        <f t="shared" si="16"/>
        <v>12.8757</v>
      </c>
      <c r="M190" s="121">
        <v>10716.7</v>
      </c>
      <c r="N190" s="122">
        <v>4723237.8020000001</v>
      </c>
      <c r="O190" s="124">
        <v>1989012</v>
      </c>
      <c r="P190" s="125">
        <v>1823531312.76632</v>
      </c>
      <c r="Q190" s="126">
        <v>11237906.825679054</v>
      </c>
      <c r="R190" s="127">
        <v>0</v>
      </c>
      <c r="S190" s="128">
        <v>2734225.8020000001</v>
      </c>
      <c r="T190" s="134">
        <v>0</v>
      </c>
      <c r="U190" s="150">
        <v>0</v>
      </c>
      <c r="V190" s="130">
        <v>2734225.8</v>
      </c>
      <c r="W190" s="131"/>
      <c r="X190" s="132">
        <v>4723237.8</v>
      </c>
      <c r="Y190" s="25"/>
      <c r="Z190" s="26"/>
      <c r="AA190" s="26"/>
      <c r="AB190" s="26">
        <v>443</v>
      </c>
      <c r="AC190" s="24" t="s">
        <v>211</v>
      </c>
      <c r="AD190" s="24">
        <v>906</v>
      </c>
      <c r="AE190" s="27">
        <v>162.26609999999999</v>
      </c>
      <c r="AF190" s="27">
        <v>209.75530000000001</v>
      </c>
      <c r="AG190" s="27">
        <v>12.8757</v>
      </c>
      <c r="AH190" s="27">
        <v>0.3</v>
      </c>
      <c r="AI190" s="27">
        <v>1279.692</v>
      </c>
    </row>
    <row r="191" spans="1:35" s="27" customFormat="1" ht="16.5" x14ac:dyDescent="0.25">
      <c r="A191" s="28">
        <v>447</v>
      </c>
      <c r="B191" s="27" t="s">
        <v>212</v>
      </c>
      <c r="C191" s="27" t="b">
        <f t="shared" si="12"/>
        <v>1</v>
      </c>
      <c r="D191" s="135">
        <v>447</v>
      </c>
      <c r="E191" s="133" t="s">
        <v>212</v>
      </c>
      <c r="F191" s="119">
        <f t="shared" si="13"/>
        <v>563</v>
      </c>
      <c r="G191" s="121">
        <v>2401555.3199999998</v>
      </c>
      <c r="H191" s="121">
        <f t="shared" si="14"/>
        <v>181.29354999999998</v>
      </c>
      <c r="I191" s="121">
        <v>433820.96</v>
      </c>
      <c r="J191" s="121">
        <f t="shared" si="15"/>
        <v>108.3064</v>
      </c>
      <c r="K191" s="121">
        <v>236632.15</v>
      </c>
      <c r="L191" s="121">
        <f t="shared" si="16"/>
        <v>12.306900000000001</v>
      </c>
      <c r="M191" s="121">
        <v>10243.280000000001</v>
      </c>
      <c r="N191" s="122">
        <v>3085131.0169999995</v>
      </c>
      <c r="O191" s="124">
        <v>868029</v>
      </c>
      <c r="P191" s="125">
        <v>805439178.44468498</v>
      </c>
      <c r="Q191" s="126">
        <v>4442734.8818790577</v>
      </c>
      <c r="R191" s="127">
        <v>971158.78</v>
      </c>
      <c r="S191" s="128">
        <v>3188260.7969999993</v>
      </c>
      <c r="T191" s="134">
        <v>1177843.6135999998</v>
      </c>
      <c r="U191" s="150">
        <v>942274.89087999985</v>
      </c>
      <c r="V191" s="130">
        <v>4130535.69</v>
      </c>
      <c r="W191" s="131"/>
      <c r="X191" s="132">
        <v>4998564.6899999995</v>
      </c>
      <c r="Y191" s="25"/>
      <c r="Z191" s="26"/>
      <c r="AA191" s="26"/>
      <c r="AB191" s="26">
        <v>447</v>
      </c>
      <c r="AC191" s="24" t="s">
        <v>212</v>
      </c>
      <c r="AD191" s="24">
        <v>563</v>
      </c>
      <c r="AE191" s="27">
        <v>181.29354999999998</v>
      </c>
      <c r="AF191" s="27">
        <v>108.3064</v>
      </c>
      <c r="AG191" s="27">
        <v>12.306900000000001</v>
      </c>
      <c r="AH191" s="27">
        <v>0.67499999999999993</v>
      </c>
      <c r="AI191" s="27">
        <v>2879.3069999999998</v>
      </c>
    </row>
    <row r="192" spans="1:35" s="27" customFormat="1" ht="16.5" x14ac:dyDescent="0.25">
      <c r="A192" s="28">
        <v>449</v>
      </c>
      <c r="B192" s="27" t="s">
        <v>213</v>
      </c>
      <c r="C192" s="27" t="b">
        <f t="shared" si="12"/>
        <v>1</v>
      </c>
      <c r="D192" s="135">
        <v>449</v>
      </c>
      <c r="E192" s="133" t="s">
        <v>213</v>
      </c>
      <c r="F192" s="119">
        <f t="shared" si="13"/>
        <v>2058</v>
      </c>
      <c r="G192" s="121">
        <v>8778687.1199999992</v>
      </c>
      <c r="H192" s="121">
        <f t="shared" si="14"/>
        <v>369.85074999999995</v>
      </c>
      <c r="I192" s="121">
        <v>885023.26</v>
      </c>
      <c r="J192" s="121">
        <f t="shared" si="15"/>
        <v>416.64330000000001</v>
      </c>
      <c r="K192" s="121">
        <v>910298.95</v>
      </c>
      <c r="L192" s="121">
        <f t="shared" si="16"/>
        <v>73.117500000000007</v>
      </c>
      <c r="M192" s="121">
        <v>60857.16</v>
      </c>
      <c r="N192" s="122">
        <v>10635826.258999998</v>
      </c>
      <c r="O192" s="124">
        <v>11022761</v>
      </c>
      <c r="P192" s="125">
        <v>10118760813.114201</v>
      </c>
      <c r="Q192" s="126">
        <v>27359038.242086034</v>
      </c>
      <c r="R192" s="127">
        <v>0</v>
      </c>
      <c r="S192" s="128">
        <v>0</v>
      </c>
      <c r="T192" s="134">
        <v>0</v>
      </c>
      <c r="U192" s="150" t="s">
        <v>310</v>
      </c>
      <c r="V192" s="130">
        <v>0</v>
      </c>
      <c r="W192" s="131"/>
      <c r="X192" s="132">
        <v>11022761</v>
      </c>
      <c r="Y192" s="25"/>
      <c r="Z192" s="26"/>
      <c r="AA192" s="26"/>
      <c r="AB192" s="26">
        <v>449</v>
      </c>
      <c r="AC192" s="24" t="s">
        <v>213</v>
      </c>
      <c r="AD192" s="24">
        <v>2058</v>
      </c>
      <c r="AE192" s="27">
        <v>369.85074999999995</v>
      </c>
      <c r="AF192" s="27">
        <v>416.64330000000001</v>
      </c>
      <c r="AG192" s="27">
        <v>73.117500000000007</v>
      </c>
      <c r="AH192" s="27">
        <v>0.22499999999999998</v>
      </c>
      <c r="AI192" s="27">
        <v>959.76900000000001</v>
      </c>
    </row>
    <row r="193" spans="1:35" s="27" customFormat="1" ht="16.5" x14ac:dyDescent="0.25">
      <c r="A193" s="28">
        <v>451</v>
      </c>
      <c r="B193" s="27" t="s">
        <v>214</v>
      </c>
      <c r="C193" s="27" t="b">
        <f t="shared" si="12"/>
        <v>1</v>
      </c>
      <c r="D193" s="135">
        <v>451</v>
      </c>
      <c r="E193" s="133" t="s">
        <v>214</v>
      </c>
      <c r="F193" s="119">
        <f t="shared" si="13"/>
        <v>24</v>
      </c>
      <c r="G193" s="121">
        <v>102375.36</v>
      </c>
      <c r="H193" s="121">
        <f t="shared" si="14"/>
        <v>8</v>
      </c>
      <c r="I193" s="121">
        <v>19143.36</v>
      </c>
      <c r="J193" s="121">
        <f t="shared" si="15"/>
        <v>5</v>
      </c>
      <c r="K193" s="121">
        <v>10924.2</v>
      </c>
      <c r="L193" s="121">
        <f t="shared" si="16"/>
        <v>0</v>
      </c>
      <c r="M193" s="121">
        <v>0</v>
      </c>
      <c r="N193" s="122">
        <v>132442.92000000001</v>
      </c>
      <c r="O193" s="124">
        <v>129517</v>
      </c>
      <c r="P193" s="125">
        <v>131981424.48723499</v>
      </c>
      <c r="Q193" s="126">
        <v>16497678.060904374</v>
      </c>
      <c r="R193" s="127">
        <v>0</v>
      </c>
      <c r="S193" s="128">
        <v>2925.9200000000128</v>
      </c>
      <c r="T193" s="134">
        <v>0</v>
      </c>
      <c r="U193" s="150">
        <v>0</v>
      </c>
      <c r="V193" s="130">
        <v>2925.92</v>
      </c>
      <c r="W193" s="131"/>
      <c r="X193" s="132">
        <v>132442.92000000001</v>
      </c>
      <c r="Y193" s="25"/>
      <c r="Z193" s="26"/>
      <c r="AA193" s="26"/>
      <c r="AB193" s="26">
        <v>451</v>
      </c>
      <c r="AC193" s="24" t="s">
        <v>214</v>
      </c>
      <c r="AD193" s="24">
        <v>24</v>
      </c>
      <c r="AE193" s="27">
        <v>8</v>
      </c>
      <c r="AF193" s="27">
        <v>5</v>
      </c>
      <c r="AG193" s="27">
        <v>0</v>
      </c>
      <c r="AH193" s="27">
        <v>0</v>
      </c>
      <c r="AI193" s="27">
        <v>0</v>
      </c>
    </row>
    <row r="194" spans="1:35" s="27" customFormat="1" ht="16.5" x14ac:dyDescent="0.25">
      <c r="A194" s="28">
        <v>453</v>
      </c>
      <c r="B194" s="27" t="s">
        <v>215</v>
      </c>
      <c r="C194" s="27" t="b">
        <f t="shared" si="12"/>
        <v>1</v>
      </c>
      <c r="D194" s="135">
        <v>453</v>
      </c>
      <c r="E194" s="133" t="s">
        <v>215</v>
      </c>
      <c r="F194" s="119">
        <f t="shared" si="13"/>
        <v>1079.49</v>
      </c>
      <c r="G194" s="121">
        <v>4604715.72</v>
      </c>
      <c r="H194" s="121">
        <f t="shared" si="14"/>
        <v>286.68539999999996</v>
      </c>
      <c r="I194" s="121">
        <v>686015.23</v>
      </c>
      <c r="J194" s="121">
        <f t="shared" si="15"/>
        <v>216.14089999999999</v>
      </c>
      <c r="K194" s="121">
        <v>472233.28</v>
      </c>
      <c r="L194" s="121">
        <f t="shared" si="16"/>
        <v>8.6485000000000003</v>
      </c>
      <c r="M194" s="121">
        <v>7198.32</v>
      </c>
      <c r="N194" s="122">
        <v>5770162.5499999998</v>
      </c>
      <c r="O194" s="124">
        <v>2149136</v>
      </c>
      <c r="P194" s="125">
        <v>1954460865.4244499</v>
      </c>
      <c r="Q194" s="126">
        <v>6817441.2279957412</v>
      </c>
      <c r="R194" s="127">
        <v>31171.1</v>
      </c>
      <c r="S194" s="128">
        <v>3652197.65</v>
      </c>
      <c r="T194" s="134">
        <v>1209931.7616000017</v>
      </c>
      <c r="U194" s="150">
        <v>967945.40928000142</v>
      </c>
      <c r="V194" s="130">
        <v>4620143.0599999996</v>
      </c>
      <c r="W194" s="131"/>
      <c r="X194" s="132">
        <v>6769279.0599999996</v>
      </c>
      <c r="Y194" s="25"/>
      <c r="Z194" s="26"/>
      <c r="AA194" s="26"/>
      <c r="AB194" s="26">
        <v>453</v>
      </c>
      <c r="AC194" s="24" t="s">
        <v>215</v>
      </c>
      <c r="AD194" s="24">
        <v>1079.49</v>
      </c>
      <c r="AE194" s="27">
        <v>286.68539999999996</v>
      </c>
      <c r="AF194" s="27">
        <v>216.14089999999999</v>
      </c>
      <c r="AG194" s="27">
        <v>8.6485000000000003</v>
      </c>
      <c r="AH194" s="27">
        <v>0</v>
      </c>
      <c r="AI194" s="27">
        <v>0</v>
      </c>
    </row>
    <row r="195" spans="1:35" s="27" customFormat="1" ht="16.5" x14ac:dyDescent="0.25">
      <c r="A195" s="28">
        <v>455</v>
      </c>
      <c r="B195" s="27" t="s">
        <v>216</v>
      </c>
      <c r="C195" s="27" t="b">
        <f t="shared" si="12"/>
        <v>1</v>
      </c>
      <c r="D195" s="135">
        <v>455</v>
      </c>
      <c r="E195" s="133" t="s">
        <v>216</v>
      </c>
      <c r="F195" s="119">
        <f t="shared" si="13"/>
        <v>127.73</v>
      </c>
      <c r="G195" s="121">
        <v>544850.19999999995</v>
      </c>
      <c r="H195" s="121">
        <f t="shared" si="14"/>
        <v>42.362449999999995</v>
      </c>
      <c r="I195" s="121">
        <v>101369.95</v>
      </c>
      <c r="J195" s="121">
        <f t="shared" si="15"/>
        <v>22</v>
      </c>
      <c r="K195" s="121">
        <v>48066.48</v>
      </c>
      <c r="L195" s="121">
        <f t="shared" si="16"/>
        <v>1</v>
      </c>
      <c r="M195" s="121">
        <v>832.32</v>
      </c>
      <c r="N195" s="122">
        <v>695118.94999999984</v>
      </c>
      <c r="O195" s="124">
        <v>211050</v>
      </c>
      <c r="P195" s="125">
        <v>203509965.21388701</v>
      </c>
      <c r="Q195" s="126">
        <v>4804017.8321576547</v>
      </c>
      <c r="R195" s="127">
        <v>193104.78</v>
      </c>
      <c r="S195" s="128">
        <v>677173.72999999986</v>
      </c>
      <c r="T195" s="134">
        <v>151388.58840000012</v>
      </c>
      <c r="U195" s="150">
        <v>121110.87072000011</v>
      </c>
      <c r="V195" s="130">
        <v>798284.6</v>
      </c>
      <c r="W195" s="131"/>
      <c r="X195" s="132">
        <v>1009334.6</v>
      </c>
      <c r="Y195" s="25"/>
      <c r="Z195" s="26"/>
      <c r="AA195" s="26"/>
      <c r="AB195" s="26">
        <v>455</v>
      </c>
      <c r="AC195" s="24" t="s">
        <v>216</v>
      </c>
      <c r="AD195" s="24">
        <v>127.73</v>
      </c>
      <c r="AE195" s="27">
        <v>42.362449999999995</v>
      </c>
      <c r="AF195" s="27">
        <v>22</v>
      </c>
      <c r="AG195" s="27">
        <v>1</v>
      </c>
      <c r="AH195" s="27">
        <v>0</v>
      </c>
      <c r="AI195" s="27">
        <v>0</v>
      </c>
    </row>
    <row r="196" spans="1:35" s="27" customFormat="1" ht="16.5" x14ac:dyDescent="0.25">
      <c r="A196" s="28">
        <v>459</v>
      </c>
      <c r="B196" s="27" t="s">
        <v>217</v>
      </c>
      <c r="C196" s="27" t="b">
        <f t="shared" si="12"/>
        <v>1</v>
      </c>
      <c r="D196" s="135">
        <v>459</v>
      </c>
      <c r="E196" s="133" t="s">
        <v>217</v>
      </c>
      <c r="F196" s="119">
        <f t="shared" si="13"/>
        <v>495.61</v>
      </c>
      <c r="G196" s="121">
        <v>2114093.84</v>
      </c>
      <c r="H196" s="121">
        <f t="shared" si="14"/>
        <v>116.76105</v>
      </c>
      <c r="I196" s="121">
        <v>279399.84999999998</v>
      </c>
      <c r="J196" s="121">
        <f t="shared" si="15"/>
        <v>89.542400000000001</v>
      </c>
      <c r="K196" s="121">
        <v>195635.82</v>
      </c>
      <c r="L196" s="121">
        <f t="shared" si="16"/>
        <v>1.9767999999999999</v>
      </c>
      <c r="M196" s="121">
        <v>1645.33</v>
      </c>
      <c r="N196" s="122">
        <v>2590774.84</v>
      </c>
      <c r="O196" s="124">
        <v>1412531</v>
      </c>
      <c r="P196" s="125">
        <v>1286916997.73384</v>
      </c>
      <c r="Q196" s="126">
        <v>11021800.486839062</v>
      </c>
      <c r="R196" s="127">
        <v>0</v>
      </c>
      <c r="S196" s="128">
        <v>1178243.8399999999</v>
      </c>
      <c r="T196" s="134">
        <v>0</v>
      </c>
      <c r="U196" s="150">
        <v>0</v>
      </c>
      <c r="V196" s="130">
        <v>1178243.8400000001</v>
      </c>
      <c r="W196" s="131"/>
      <c r="X196" s="132">
        <v>2590774.84</v>
      </c>
      <c r="Y196" s="25"/>
      <c r="Z196" s="26"/>
      <c r="AA196" s="26"/>
      <c r="AB196" s="26">
        <v>459</v>
      </c>
      <c r="AC196" s="24" t="s">
        <v>217</v>
      </c>
      <c r="AD196" s="24">
        <v>495.61</v>
      </c>
      <c r="AE196" s="27">
        <v>116.76105</v>
      </c>
      <c r="AF196" s="27">
        <v>89.542400000000001</v>
      </c>
      <c r="AG196" s="27">
        <v>1.9767999999999999</v>
      </c>
      <c r="AH196" s="27">
        <v>0</v>
      </c>
      <c r="AI196" s="27">
        <v>0</v>
      </c>
    </row>
    <row r="197" spans="1:35" s="27" customFormat="1" ht="16.5" x14ac:dyDescent="0.25">
      <c r="A197" s="28">
        <v>461</v>
      </c>
      <c r="B197" s="27" t="s">
        <v>218</v>
      </c>
      <c r="C197" s="27" t="b">
        <f t="shared" si="12"/>
        <v>1</v>
      </c>
      <c r="D197" s="135">
        <v>461</v>
      </c>
      <c r="E197" s="133" t="s">
        <v>218</v>
      </c>
      <c r="F197" s="119">
        <f t="shared" si="13"/>
        <v>3572.03</v>
      </c>
      <c r="G197" s="121">
        <v>15236994.050000001</v>
      </c>
      <c r="H197" s="121">
        <f t="shared" si="14"/>
        <v>1444.1242999999999</v>
      </c>
      <c r="I197" s="121">
        <v>3455673.92</v>
      </c>
      <c r="J197" s="121">
        <f t="shared" si="15"/>
        <v>813.77190000000007</v>
      </c>
      <c r="K197" s="121">
        <v>1777961.4</v>
      </c>
      <c r="L197" s="121">
        <f t="shared" si="16"/>
        <v>74.207999999999998</v>
      </c>
      <c r="M197" s="121">
        <v>61764.800000000003</v>
      </c>
      <c r="N197" s="122">
        <v>20536873.091999996</v>
      </c>
      <c r="O197" s="124">
        <v>5437627</v>
      </c>
      <c r="P197" s="125">
        <v>5046028818.5896397</v>
      </c>
      <c r="Q197" s="126">
        <v>3494179.0111762816</v>
      </c>
      <c r="R197" s="127">
        <v>10763258.83</v>
      </c>
      <c r="S197" s="128">
        <v>25862504.921999998</v>
      </c>
      <c r="T197" s="134">
        <v>108810.23799999803</v>
      </c>
      <c r="U197" s="150">
        <v>87048.190399998435</v>
      </c>
      <c r="V197" s="130">
        <v>25949553.109999999</v>
      </c>
      <c r="W197" s="131"/>
      <c r="X197" s="132">
        <v>31387180.109999999</v>
      </c>
      <c r="Y197" s="25"/>
      <c r="Z197" s="26"/>
      <c r="AA197" s="26"/>
      <c r="AB197" s="26">
        <v>461</v>
      </c>
      <c r="AC197" s="24" t="s">
        <v>218</v>
      </c>
      <c r="AD197" s="24">
        <v>3572.03</v>
      </c>
      <c r="AE197" s="27">
        <v>1444.1242999999999</v>
      </c>
      <c r="AF197" s="27">
        <v>813.77190000000007</v>
      </c>
      <c r="AG197" s="27">
        <v>74.207999999999998</v>
      </c>
      <c r="AH197" s="27">
        <v>1.0499999999999998</v>
      </c>
      <c r="AI197" s="27">
        <v>4478.9219999999996</v>
      </c>
    </row>
    <row r="198" spans="1:35" s="27" customFormat="1" ht="16.5" x14ac:dyDescent="0.25">
      <c r="A198" s="28">
        <v>463</v>
      </c>
      <c r="B198" s="27" t="s">
        <v>219</v>
      </c>
      <c r="C198" s="27" t="b">
        <f t="shared" si="12"/>
        <v>1</v>
      </c>
      <c r="D198" s="135">
        <v>463</v>
      </c>
      <c r="E198" s="133" t="s">
        <v>219</v>
      </c>
      <c r="F198" s="119">
        <f t="shared" si="13"/>
        <v>281.91000000000003</v>
      </c>
      <c r="G198" s="121">
        <v>1202526.57</v>
      </c>
      <c r="H198" s="121">
        <f t="shared" si="14"/>
        <v>39.936450000000001</v>
      </c>
      <c r="I198" s="121">
        <v>95564.73</v>
      </c>
      <c r="J198" s="121">
        <f t="shared" si="15"/>
        <v>30.960699999999999</v>
      </c>
      <c r="K198" s="121">
        <v>67644.179999999993</v>
      </c>
      <c r="L198" s="121">
        <f t="shared" si="16"/>
        <v>0</v>
      </c>
      <c r="M198" s="121">
        <v>0</v>
      </c>
      <c r="N198" s="122">
        <v>1365735.48</v>
      </c>
      <c r="O198" s="124">
        <v>575515</v>
      </c>
      <c r="P198" s="125">
        <v>522962765.20485801</v>
      </c>
      <c r="Q198" s="126">
        <v>13094873.610570243</v>
      </c>
      <c r="R198" s="127">
        <v>0</v>
      </c>
      <c r="S198" s="128">
        <v>790220.48</v>
      </c>
      <c r="T198" s="134">
        <v>0</v>
      </c>
      <c r="U198" s="150">
        <v>0</v>
      </c>
      <c r="V198" s="130">
        <v>790220.48</v>
      </c>
      <c r="W198" s="131"/>
      <c r="X198" s="132">
        <v>1365735.48</v>
      </c>
      <c r="Y198" s="25"/>
      <c r="Z198" s="26"/>
      <c r="AA198" s="26"/>
      <c r="AB198" s="26">
        <v>463</v>
      </c>
      <c r="AC198" s="24" t="s">
        <v>219</v>
      </c>
      <c r="AD198" s="24">
        <v>281.91000000000003</v>
      </c>
      <c r="AE198" s="27">
        <v>39.936450000000001</v>
      </c>
      <c r="AF198" s="27">
        <v>30.960699999999999</v>
      </c>
      <c r="AG198" s="27">
        <v>0</v>
      </c>
      <c r="AH198" s="27">
        <v>0</v>
      </c>
      <c r="AI198" s="27">
        <v>0</v>
      </c>
    </row>
    <row r="199" spans="1:35" s="27" customFormat="1" ht="16.5" x14ac:dyDescent="0.25">
      <c r="A199" s="28">
        <v>465</v>
      </c>
      <c r="B199" s="27" t="s">
        <v>220</v>
      </c>
      <c r="C199" s="27" t="b">
        <f t="shared" si="12"/>
        <v>1</v>
      </c>
      <c r="D199" s="135">
        <v>465</v>
      </c>
      <c r="E199" s="133" t="s">
        <v>220</v>
      </c>
      <c r="F199" s="119">
        <f t="shared" si="13"/>
        <v>19.579999999999998</v>
      </c>
      <c r="G199" s="121">
        <v>83521.23</v>
      </c>
      <c r="H199" s="121">
        <f t="shared" si="14"/>
        <v>4.5865999999999998</v>
      </c>
      <c r="I199" s="121">
        <v>10975.37</v>
      </c>
      <c r="J199" s="121">
        <f t="shared" si="15"/>
        <v>2</v>
      </c>
      <c r="K199" s="121">
        <v>4369.68</v>
      </c>
      <c r="L199" s="121">
        <f t="shared" si="16"/>
        <v>0</v>
      </c>
      <c r="M199" s="121">
        <v>0</v>
      </c>
      <c r="N199" s="122">
        <v>98866.28</v>
      </c>
      <c r="O199" s="124">
        <v>43041</v>
      </c>
      <c r="P199" s="125">
        <v>39753709.6606948</v>
      </c>
      <c r="Q199" s="126">
        <v>8667359.1899652909</v>
      </c>
      <c r="R199" s="127">
        <v>0</v>
      </c>
      <c r="S199" s="128">
        <v>55825.279999999999</v>
      </c>
      <c r="T199" s="134">
        <v>29430.235200000003</v>
      </c>
      <c r="U199" s="150">
        <v>23544.188160000005</v>
      </c>
      <c r="V199" s="130">
        <v>79369.47</v>
      </c>
      <c r="W199" s="131"/>
      <c r="X199" s="132">
        <v>122410.47</v>
      </c>
      <c r="Y199" s="25"/>
      <c r="Z199" s="26"/>
      <c r="AA199" s="26"/>
      <c r="AB199" s="26">
        <v>465</v>
      </c>
      <c r="AC199" s="24" t="s">
        <v>220</v>
      </c>
      <c r="AD199" s="24">
        <v>19.579999999999998</v>
      </c>
      <c r="AE199" s="27">
        <v>4.5865999999999998</v>
      </c>
      <c r="AF199" s="27">
        <v>2</v>
      </c>
      <c r="AG199" s="27">
        <v>0</v>
      </c>
      <c r="AH199" s="27">
        <v>0</v>
      </c>
      <c r="AI199" s="27">
        <v>0</v>
      </c>
    </row>
    <row r="200" spans="1:35" s="27" customFormat="1" ht="16.5" x14ac:dyDescent="0.25">
      <c r="A200" s="28">
        <v>467</v>
      </c>
      <c r="B200" s="27" t="s">
        <v>221</v>
      </c>
      <c r="C200" s="27" t="b">
        <f t="shared" si="12"/>
        <v>1</v>
      </c>
      <c r="D200" s="135">
        <v>467</v>
      </c>
      <c r="E200" s="133" t="s">
        <v>221</v>
      </c>
      <c r="F200" s="119">
        <f t="shared" si="13"/>
        <v>133.53</v>
      </c>
      <c r="G200" s="121">
        <v>569590.91</v>
      </c>
      <c r="H200" s="121">
        <f t="shared" si="14"/>
        <v>50.694649999999996</v>
      </c>
      <c r="I200" s="121">
        <v>121308.24</v>
      </c>
      <c r="J200" s="121">
        <f t="shared" si="15"/>
        <v>33.032699999999998</v>
      </c>
      <c r="K200" s="121">
        <v>72171.16</v>
      </c>
      <c r="L200" s="121">
        <f t="shared" si="16"/>
        <v>1</v>
      </c>
      <c r="M200" s="121">
        <v>832.32</v>
      </c>
      <c r="N200" s="122">
        <v>763902.63</v>
      </c>
      <c r="O200" s="124">
        <v>363048</v>
      </c>
      <c r="P200" s="125">
        <v>345247556.60389203</v>
      </c>
      <c r="Q200" s="126">
        <v>6810335.1458959095</v>
      </c>
      <c r="R200" s="127">
        <v>6308.12</v>
      </c>
      <c r="S200" s="128">
        <v>407162.75</v>
      </c>
      <c r="T200" s="134">
        <v>292275.74879999994</v>
      </c>
      <c r="U200" s="150">
        <v>233820.59903999997</v>
      </c>
      <c r="V200" s="130">
        <v>640983.35</v>
      </c>
      <c r="W200" s="131"/>
      <c r="X200" s="132">
        <v>1004031.35</v>
      </c>
      <c r="Y200" s="25"/>
      <c r="Z200" s="26"/>
      <c r="AA200" s="26"/>
      <c r="AB200" s="26">
        <v>467</v>
      </c>
      <c r="AC200" s="24" t="s">
        <v>221</v>
      </c>
      <c r="AD200" s="24">
        <v>133.53</v>
      </c>
      <c r="AE200" s="27">
        <v>50.694649999999996</v>
      </c>
      <c r="AF200" s="27">
        <v>33.032699999999998</v>
      </c>
      <c r="AG200" s="27">
        <v>1</v>
      </c>
      <c r="AH200" s="27">
        <v>0</v>
      </c>
      <c r="AI200" s="27">
        <v>0</v>
      </c>
    </row>
    <row r="201" spans="1:35" s="27" customFormat="1" ht="16.5" x14ac:dyDescent="0.25">
      <c r="A201" s="28">
        <v>471</v>
      </c>
      <c r="B201" s="27" t="s">
        <v>222</v>
      </c>
      <c r="C201" s="27" t="b">
        <f t="shared" ref="C201:C252" si="17">B201=E201</f>
        <v>1</v>
      </c>
      <c r="D201" s="135">
        <v>471</v>
      </c>
      <c r="E201" s="133" t="s">
        <v>222</v>
      </c>
      <c r="F201" s="119">
        <f t="shared" ref="F201:F252" si="18">VLOOKUP(D201,AB$8:AH$252,3,FALSE)</f>
        <v>509</v>
      </c>
      <c r="G201" s="121">
        <v>2171210.7599999998</v>
      </c>
      <c r="H201" s="121">
        <f t="shared" ref="H201:H252" si="19">VLOOKUP(D201,AB$8:AH$252,4,FALSE)</f>
        <v>14.545449999999999</v>
      </c>
      <c r="I201" s="121">
        <v>34806.1</v>
      </c>
      <c r="J201" s="121">
        <f t="shared" ref="J201:J252" si="20">VLOOKUP(D201,AB$8:AH$252,5,FALSE)</f>
        <v>61.258400000000002</v>
      </c>
      <c r="K201" s="121">
        <v>133839.79999999999</v>
      </c>
      <c r="L201" s="121">
        <f t="shared" ref="L201:L252" si="21">VLOOKUP(D201,AB$8:AH$252,6,FALSE)</f>
        <v>3</v>
      </c>
      <c r="M201" s="121">
        <v>2496.96</v>
      </c>
      <c r="N201" s="122">
        <v>2342353.6199999996</v>
      </c>
      <c r="O201" s="124">
        <v>5474271</v>
      </c>
      <c r="P201" s="125">
        <v>4912360545.0847902</v>
      </c>
      <c r="Q201" s="126">
        <v>337724893.0136084</v>
      </c>
      <c r="R201" s="127">
        <v>0</v>
      </c>
      <c r="S201" s="128">
        <v>0</v>
      </c>
      <c r="T201" s="134">
        <v>0</v>
      </c>
      <c r="U201" s="150" t="s">
        <v>310</v>
      </c>
      <c r="V201" s="130">
        <v>0</v>
      </c>
      <c r="W201" s="131"/>
      <c r="X201" s="132">
        <v>5474271</v>
      </c>
      <c r="Y201" s="25"/>
      <c r="Z201" s="26"/>
      <c r="AA201" s="26"/>
      <c r="AB201" s="26">
        <v>471</v>
      </c>
      <c r="AC201" s="24" t="s">
        <v>222</v>
      </c>
      <c r="AD201" s="24">
        <v>509</v>
      </c>
      <c r="AE201" s="27">
        <v>14.545449999999999</v>
      </c>
      <c r="AF201" s="27">
        <v>61.258400000000002</v>
      </c>
      <c r="AG201" s="27">
        <v>3</v>
      </c>
      <c r="AH201" s="27">
        <v>0</v>
      </c>
      <c r="AI201" s="27">
        <v>0</v>
      </c>
    </row>
    <row r="202" spans="1:35" s="27" customFormat="1" ht="16.5" x14ac:dyDescent="0.25">
      <c r="A202" s="28">
        <v>473</v>
      </c>
      <c r="B202" s="27" t="s">
        <v>223</v>
      </c>
      <c r="C202" s="27" t="b">
        <f t="shared" si="17"/>
        <v>1</v>
      </c>
      <c r="D202" s="135">
        <v>473</v>
      </c>
      <c r="E202" s="133" t="s">
        <v>223</v>
      </c>
      <c r="F202" s="119">
        <f t="shared" si="18"/>
        <v>3402.95</v>
      </c>
      <c r="G202" s="121">
        <v>14515759.640000001</v>
      </c>
      <c r="H202" s="121">
        <f t="shared" si="19"/>
        <v>602.40740000000005</v>
      </c>
      <c r="I202" s="121">
        <v>1441512.72</v>
      </c>
      <c r="J202" s="121">
        <f t="shared" si="20"/>
        <v>592.52710000000002</v>
      </c>
      <c r="K202" s="121">
        <v>1294576.9099999999</v>
      </c>
      <c r="L202" s="121">
        <f t="shared" si="21"/>
        <v>86.789299999999997</v>
      </c>
      <c r="M202" s="121">
        <v>72236.47</v>
      </c>
      <c r="N202" s="122">
        <v>17326005.277999997</v>
      </c>
      <c r="O202" s="124">
        <v>9339468</v>
      </c>
      <c r="P202" s="125">
        <v>8502565561.5909004</v>
      </c>
      <c r="Q202" s="126">
        <v>14114311.281021614</v>
      </c>
      <c r="R202" s="127">
        <v>0</v>
      </c>
      <c r="S202" s="128">
        <v>7986537.2779999971</v>
      </c>
      <c r="T202" s="134">
        <v>0</v>
      </c>
      <c r="U202" s="150">
        <v>0</v>
      </c>
      <c r="V202" s="130">
        <v>7986537.2800000003</v>
      </c>
      <c r="W202" s="131"/>
      <c r="X202" s="132">
        <v>17326005.280000001</v>
      </c>
      <c r="Y202" s="25"/>
      <c r="Z202" s="26"/>
      <c r="AA202" s="26"/>
      <c r="AB202" s="26">
        <v>473</v>
      </c>
      <c r="AC202" s="24" t="s">
        <v>223</v>
      </c>
      <c r="AD202" s="24">
        <v>3402.95</v>
      </c>
      <c r="AE202" s="27">
        <v>602.40740000000005</v>
      </c>
      <c r="AF202" s="27">
        <v>592.52710000000002</v>
      </c>
      <c r="AG202" s="27">
        <v>86.789299999999997</v>
      </c>
      <c r="AH202" s="27">
        <v>0.44999999999999996</v>
      </c>
      <c r="AI202" s="27">
        <v>1919.538</v>
      </c>
    </row>
    <row r="203" spans="1:35" s="27" customFormat="1" ht="16.5" x14ac:dyDescent="0.25">
      <c r="A203" s="28">
        <v>475</v>
      </c>
      <c r="B203" s="27" t="s">
        <v>224</v>
      </c>
      <c r="C203" s="27" t="b">
        <f t="shared" si="17"/>
        <v>1</v>
      </c>
      <c r="D203" s="135">
        <v>475</v>
      </c>
      <c r="E203" s="133" t="s">
        <v>224</v>
      </c>
      <c r="F203" s="119">
        <f t="shared" si="18"/>
        <v>145.44999999999999</v>
      </c>
      <c r="G203" s="121">
        <v>620437.34</v>
      </c>
      <c r="H203" s="121">
        <f t="shared" si="19"/>
        <v>34</v>
      </c>
      <c r="I203" s="121">
        <v>81359.28</v>
      </c>
      <c r="J203" s="121">
        <f t="shared" si="20"/>
        <v>35.072500000000005</v>
      </c>
      <c r="K203" s="121">
        <v>76627.8</v>
      </c>
      <c r="L203" s="121">
        <f t="shared" si="21"/>
        <v>0</v>
      </c>
      <c r="M203" s="121">
        <v>0</v>
      </c>
      <c r="N203" s="122">
        <v>779384.18900000001</v>
      </c>
      <c r="O203" s="124">
        <v>278354</v>
      </c>
      <c r="P203" s="125">
        <v>266140689.54664299</v>
      </c>
      <c r="Q203" s="126">
        <v>7827667.3396071466</v>
      </c>
      <c r="R203" s="127">
        <v>0</v>
      </c>
      <c r="S203" s="128">
        <v>501030.18900000001</v>
      </c>
      <c r="T203" s="134">
        <v>35252.094000000041</v>
      </c>
      <c r="U203" s="150">
        <v>28201.675200000034</v>
      </c>
      <c r="V203" s="130">
        <v>529231.86</v>
      </c>
      <c r="W203" s="131"/>
      <c r="X203" s="132">
        <v>807585.86</v>
      </c>
      <c r="Y203" s="25"/>
      <c r="Z203" s="26"/>
      <c r="AA203" s="26"/>
      <c r="AB203" s="26">
        <v>475</v>
      </c>
      <c r="AC203" s="24" t="s">
        <v>224</v>
      </c>
      <c r="AD203" s="24">
        <v>145.44999999999999</v>
      </c>
      <c r="AE203" s="27">
        <v>34</v>
      </c>
      <c r="AF203" s="27">
        <v>35.072500000000005</v>
      </c>
      <c r="AG203" s="27">
        <v>0</v>
      </c>
      <c r="AH203" s="27">
        <v>0.22499999999999998</v>
      </c>
      <c r="AI203" s="27">
        <v>959.76900000000001</v>
      </c>
    </row>
    <row r="204" spans="1:35" s="27" customFormat="1" ht="16.5" x14ac:dyDescent="0.25">
      <c r="A204" s="28">
        <v>477</v>
      </c>
      <c r="B204" s="27" t="s">
        <v>225</v>
      </c>
      <c r="C204" s="27" t="b">
        <f t="shared" si="17"/>
        <v>1</v>
      </c>
      <c r="D204" s="135">
        <v>477</v>
      </c>
      <c r="E204" s="133" t="s">
        <v>225</v>
      </c>
      <c r="F204" s="119">
        <f t="shared" si="18"/>
        <v>241.59</v>
      </c>
      <c r="G204" s="121">
        <v>1030535.97</v>
      </c>
      <c r="H204" s="121">
        <f t="shared" si="19"/>
        <v>76.268300000000011</v>
      </c>
      <c r="I204" s="121">
        <v>182503.94</v>
      </c>
      <c r="J204" s="121">
        <f t="shared" si="20"/>
        <v>48.387500000000003</v>
      </c>
      <c r="K204" s="121">
        <v>105718.95</v>
      </c>
      <c r="L204" s="121">
        <f t="shared" si="21"/>
        <v>0</v>
      </c>
      <c r="M204" s="121">
        <v>0</v>
      </c>
      <c r="N204" s="122">
        <v>1320358.4749999999</v>
      </c>
      <c r="O204" s="124">
        <v>1104993</v>
      </c>
      <c r="P204" s="125">
        <v>993429653.38589203</v>
      </c>
      <c r="Q204" s="126">
        <v>13025459.507893737</v>
      </c>
      <c r="R204" s="127">
        <v>0</v>
      </c>
      <c r="S204" s="128">
        <v>215365.47499999986</v>
      </c>
      <c r="T204" s="134">
        <v>153587.45439999993</v>
      </c>
      <c r="U204" s="150">
        <v>122869.96351999995</v>
      </c>
      <c r="V204" s="130">
        <v>338235.44</v>
      </c>
      <c r="W204" s="131"/>
      <c r="X204" s="132">
        <v>1443228.44</v>
      </c>
      <c r="Y204" s="25"/>
      <c r="Z204" s="26"/>
      <c r="AA204" s="26"/>
      <c r="AB204" s="26">
        <v>477</v>
      </c>
      <c r="AC204" s="24" t="s">
        <v>225</v>
      </c>
      <c r="AD204" s="24">
        <v>241.59</v>
      </c>
      <c r="AE204" s="27">
        <v>76.268300000000011</v>
      </c>
      <c r="AF204" s="27">
        <v>48.387500000000003</v>
      </c>
      <c r="AG204" s="27">
        <v>0</v>
      </c>
      <c r="AH204" s="27">
        <v>0.375</v>
      </c>
      <c r="AI204" s="27">
        <v>1599.6150000000002</v>
      </c>
    </row>
    <row r="205" spans="1:35" s="27" customFormat="1" ht="16.5" x14ac:dyDescent="0.25">
      <c r="A205" s="28">
        <v>479</v>
      </c>
      <c r="B205" s="27" t="s">
        <v>226</v>
      </c>
      <c r="C205" s="27" t="b">
        <f t="shared" si="17"/>
        <v>1</v>
      </c>
      <c r="D205" s="135">
        <v>479</v>
      </c>
      <c r="E205" s="133" t="s">
        <v>226</v>
      </c>
      <c r="F205" s="119">
        <f t="shared" si="18"/>
        <v>847</v>
      </c>
      <c r="G205" s="121">
        <v>3612997.08</v>
      </c>
      <c r="H205" s="121">
        <f t="shared" si="19"/>
        <v>111.08125</v>
      </c>
      <c r="I205" s="121">
        <v>265808.53999999998</v>
      </c>
      <c r="J205" s="121">
        <f t="shared" si="20"/>
        <v>189.9622</v>
      </c>
      <c r="K205" s="121">
        <v>415037.01</v>
      </c>
      <c r="L205" s="121">
        <f t="shared" si="21"/>
        <v>5.2905999999999995</v>
      </c>
      <c r="M205" s="121">
        <v>4403.47</v>
      </c>
      <c r="N205" s="122">
        <v>4300325.5994999995</v>
      </c>
      <c r="O205" s="124">
        <v>1350477</v>
      </c>
      <c r="P205" s="125">
        <v>1215576010.1693101</v>
      </c>
      <c r="Q205" s="126">
        <v>10943125.056382693</v>
      </c>
      <c r="R205" s="127">
        <v>0</v>
      </c>
      <c r="S205" s="128">
        <v>2949848.5994999995</v>
      </c>
      <c r="T205" s="134">
        <v>1149005.1162000005</v>
      </c>
      <c r="U205" s="150">
        <v>919204.0929600005</v>
      </c>
      <c r="V205" s="130">
        <v>3869052.69</v>
      </c>
      <c r="W205" s="131"/>
      <c r="X205" s="132">
        <v>5219529.6899999995</v>
      </c>
      <c r="Y205" s="25"/>
      <c r="Z205" s="26"/>
      <c r="AA205" s="26"/>
      <c r="AB205" s="26">
        <v>479</v>
      </c>
      <c r="AC205" s="24" t="s">
        <v>226</v>
      </c>
      <c r="AD205" s="24">
        <v>847</v>
      </c>
      <c r="AE205" s="27">
        <v>111.08125</v>
      </c>
      <c r="AF205" s="27">
        <v>189.9622</v>
      </c>
      <c r="AG205" s="27">
        <v>5.2905999999999995</v>
      </c>
      <c r="AH205" s="27">
        <v>0.48750000000000004</v>
      </c>
      <c r="AI205" s="27">
        <v>2079.4995000000004</v>
      </c>
    </row>
    <row r="206" spans="1:35" s="27" customFormat="1" ht="16.5" x14ac:dyDescent="0.25">
      <c r="A206" s="28">
        <v>483</v>
      </c>
      <c r="B206" s="27" t="s">
        <v>227</v>
      </c>
      <c r="C206" s="27" t="b">
        <f t="shared" si="17"/>
        <v>1</v>
      </c>
      <c r="D206" s="135">
        <v>483</v>
      </c>
      <c r="E206" s="133" t="s">
        <v>227</v>
      </c>
      <c r="F206" s="119">
        <f t="shared" si="18"/>
        <v>141</v>
      </c>
      <c r="G206" s="121">
        <v>601455.24</v>
      </c>
      <c r="H206" s="121">
        <f t="shared" si="19"/>
        <v>20</v>
      </c>
      <c r="I206" s="121">
        <v>47858.400000000001</v>
      </c>
      <c r="J206" s="121">
        <f t="shared" si="20"/>
        <v>16.2133</v>
      </c>
      <c r="K206" s="121">
        <v>35423.47</v>
      </c>
      <c r="L206" s="121">
        <f t="shared" si="21"/>
        <v>0</v>
      </c>
      <c r="M206" s="121">
        <v>0</v>
      </c>
      <c r="N206" s="122">
        <v>684737.11</v>
      </c>
      <c r="O206" s="124">
        <v>917918</v>
      </c>
      <c r="P206" s="125">
        <v>835513259.12127101</v>
      </c>
      <c r="Q206" s="126">
        <v>41775662.956063554</v>
      </c>
      <c r="R206" s="127">
        <v>0</v>
      </c>
      <c r="S206" s="128">
        <v>0</v>
      </c>
      <c r="T206" s="134">
        <v>0</v>
      </c>
      <c r="U206" s="150" t="s">
        <v>310</v>
      </c>
      <c r="V206" s="130">
        <v>0</v>
      </c>
      <c r="W206" s="131"/>
      <c r="X206" s="132">
        <v>917918</v>
      </c>
      <c r="Y206" s="25"/>
      <c r="Z206" s="26"/>
      <c r="AA206" s="26"/>
      <c r="AB206" s="26">
        <v>483</v>
      </c>
      <c r="AC206" s="24" t="s">
        <v>227</v>
      </c>
      <c r="AD206" s="24">
        <v>141</v>
      </c>
      <c r="AE206" s="27">
        <v>20</v>
      </c>
      <c r="AF206" s="27">
        <v>16.2133</v>
      </c>
      <c r="AG206" s="27">
        <v>0</v>
      </c>
      <c r="AH206" s="27">
        <v>0</v>
      </c>
      <c r="AI206" s="27">
        <v>0</v>
      </c>
    </row>
    <row r="207" spans="1:35" s="27" customFormat="1" ht="16.5" x14ac:dyDescent="0.25">
      <c r="A207" s="28">
        <v>485</v>
      </c>
      <c r="B207" s="27" t="s">
        <v>228</v>
      </c>
      <c r="C207" s="27" t="b">
        <f t="shared" si="17"/>
        <v>1</v>
      </c>
      <c r="D207" s="135">
        <v>485</v>
      </c>
      <c r="E207" s="133" t="s">
        <v>228</v>
      </c>
      <c r="F207" s="119">
        <f t="shared" si="18"/>
        <v>843.33</v>
      </c>
      <c r="G207" s="121">
        <v>3597342.18</v>
      </c>
      <c r="H207" s="121">
        <f t="shared" si="19"/>
        <v>411.9855</v>
      </c>
      <c r="I207" s="121">
        <v>985848.34</v>
      </c>
      <c r="J207" s="121">
        <f t="shared" si="20"/>
        <v>190.66240000000002</v>
      </c>
      <c r="K207" s="121">
        <v>416566.84</v>
      </c>
      <c r="L207" s="121">
        <f t="shared" si="21"/>
        <v>20.022699999999997</v>
      </c>
      <c r="M207" s="121">
        <v>16665.29</v>
      </c>
      <c r="N207" s="122">
        <v>5016422.6500000004</v>
      </c>
      <c r="O207" s="124">
        <v>3323319</v>
      </c>
      <c r="P207" s="125">
        <v>4718469374.0548096</v>
      </c>
      <c r="Q207" s="126">
        <v>11452998.646930072</v>
      </c>
      <c r="R207" s="127">
        <v>0</v>
      </c>
      <c r="S207" s="128">
        <v>1693103.6500000004</v>
      </c>
      <c r="T207" s="134">
        <v>0</v>
      </c>
      <c r="U207" s="150">
        <v>0</v>
      </c>
      <c r="V207" s="130">
        <v>1693103.65</v>
      </c>
      <c r="W207" s="131"/>
      <c r="X207" s="132">
        <v>5016422.6500000004</v>
      </c>
      <c r="Y207" s="25"/>
      <c r="Z207" s="26"/>
      <c r="AA207" s="26"/>
      <c r="AB207" s="26">
        <v>485</v>
      </c>
      <c r="AC207" s="24" t="s">
        <v>228</v>
      </c>
      <c r="AD207" s="24">
        <v>843.33</v>
      </c>
      <c r="AE207" s="27">
        <v>411.9855</v>
      </c>
      <c r="AF207" s="27">
        <v>190.66240000000002</v>
      </c>
      <c r="AG207" s="27">
        <v>20.022699999999997</v>
      </c>
      <c r="AH207" s="27">
        <v>0</v>
      </c>
      <c r="AI207" s="27">
        <v>0</v>
      </c>
    </row>
    <row r="208" spans="1:35" s="27" customFormat="1" ht="16.5" x14ac:dyDescent="0.25">
      <c r="A208" s="28">
        <v>487</v>
      </c>
      <c r="B208" s="27" t="s">
        <v>229</v>
      </c>
      <c r="C208" s="27" t="b">
        <f t="shared" si="17"/>
        <v>1</v>
      </c>
      <c r="D208" s="135">
        <v>487</v>
      </c>
      <c r="E208" s="133" t="s">
        <v>229</v>
      </c>
      <c r="F208" s="119">
        <f t="shared" si="18"/>
        <v>28</v>
      </c>
      <c r="G208" s="121">
        <v>119437.92</v>
      </c>
      <c r="H208" s="121">
        <f t="shared" si="19"/>
        <v>0</v>
      </c>
      <c r="I208" s="121">
        <v>0</v>
      </c>
      <c r="J208" s="121">
        <f t="shared" si="20"/>
        <v>7.9126000000000003</v>
      </c>
      <c r="K208" s="121">
        <v>17287.759999999998</v>
      </c>
      <c r="L208" s="121">
        <f t="shared" si="21"/>
        <v>1</v>
      </c>
      <c r="M208" s="121">
        <v>832.32</v>
      </c>
      <c r="N208" s="122">
        <v>137558</v>
      </c>
      <c r="O208" s="124">
        <v>94536</v>
      </c>
      <c r="P208" s="125">
        <v>85453222.188110098</v>
      </c>
      <c r="Q208" s="126">
        <v>0</v>
      </c>
      <c r="R208" s="127">
        <v>0</v>
      </c>
      <c r="S208" s="128">
        <v>43022</v>
      </c>
      <c r="T208" s="134">
        <v>33992.575599999996</v>
      </c>
      <c r="U208" s="150">
        <v>27194.06048</v>
      </c>
      <c r="V208" s="130">
        <v>70216.06</v>
      </c>
      <c r="W208" s="131"/>
      <c r="X208" s="132">
        <v>164752.06</v>
      </c>
      <c r="Y208" s="25"/>
      <c r="Z208" s="26"/>
      <c r="AA208" s="26"/>
      <c r="AB208" s="26">
        <v>487</v>
      </c>
      <c r="AC208" s="24" t="s">
        <v>229</v>
      </c>
      <c r="AD208" s="24">
        <v>28</v>
      </c>
      <c r="AE208" s="27">
        <v>0</v>
      </c>
      <c r="AF208" s="27">
        <v>7.9126000000000003</v>
      </c>
      <c r="AG208" s="27">
        <v>1</v>
      </c>
      <c r="AH208" s="27">
        <v>0</v>
      </c>
      <c r="AI208" s="27">
        <v>0</v>
      </c>
    </row>
    <row r="209" spans="1:35" s="27" customFormat="1" ht="16.5" x14ac:dyDescent="0.25">
      <c r="A209" s="28">
        <v>489</v>
      </c>
      <c r="B209" s="27" t="s">
        <v>230</v>
      </c>
      <c r="C209" s="27" t="b">
        <f t="shared" si="17"/>
        <v>1</v>
      </c>
      <c r="D209" s="135">
        <v>489</v>
      </c>
      <c r="E209" s="133" t="s">
        <v>230</v>
      </c>
      <c r="F209" s="119">
        <f t="shared" si="18"/>
        <v>32</v>
      </c>
      <c r="G209" s="121">
        <v>136500.48000000001</v>
      </c>
      <c r="H209" s="121">
        <f t="shared" si="19"/>
        <v>14</v>
      </c>
      <c r="I209" s="121">
        <v>33500.879999999997</v>
      </c>
      <c r="J209" s="121">
        <f t="shared" si="20"/>
        <v>1.6158000000000001</v>
      </c>
      <c r="K209" s="121">
        <v>3530.26</v>
      </c>
      <c r="L209" s="121">
        <f t="shared" si="21"/>
        <v>0</v>
      </c>
      <c r="M209" s="121">
        <v>0</v>
      </c>
      <c r="N209" s="122">
        <v>173531.62000000002</v>
      </c>
      <c r="O209" s="124">
        <v>95638</v>
      </c>
      <c r="P209" s="125">
        <v>121427608.426046</v>
      </c>
      <c r="Q209" s="126">
        <v>8673400.6018604282</v>
      </c>
      <c r="R209" s="127">
        <v>0</v>
      </c>
      <c r="S209" s="128">
        <v>77893.620000000024</v>
      </c>
      <c r="T209" s="134">
        <v>30824.639999999999</v>
      </c>
      <c r="U209" s="150">
        <v>24659.712</v>
      </c>
      <c r="V209" s="130">
        <v>102553.33</v>
      </c>
      <c r="W209" s="131"/>
      <c r="X209" s="132">
        <v>198191.33000000002</v>
      </c>
      <c r="Y209" s="25"/>
      <c r="Z209" s="26"/>
      <c r="AA209" s="26"/>
      <c r="AB209" s="26">
        <v>489</v>
      </c>
      <c r="AC209" s="24" t="s">
        <v>230</v>
      </c>
      <c r="AD209" s="24">
        <v>32</v>
      </c>
      <c r="AE209" s="27">
        <v>14</v>
      </c>
      <c r="AF209" s="27">
        <v>1.6158000000000001</v>
      </c>
      <c r="AG209" s="27">
        <v>0</v>
      </c>
      <c r="AH209" s="27">
        <v>0</v>
      </c>
      <c r="AI209" s="27">
        <v>0</v>
      </c>
    </row>
    <row r="210" spans="1:35" s="27" customFormat="1" ht="16.5" x14ac:dyDescent="0.25">
      <c r="A210" s="28">
        <v>491</v>
      </c>
      <c r="B210" s="27" t="s">
        <v>231</v>
      </c>
      <c r="C210" s="27" t="b">
        <f t="shared" si="17"/>
        <v>1</v>
      </c>
      <c r="D210" s="135">
        <v>491</v>
      </c>
      <c r="E210" s="133" t="s">
        <v>231</v>
      </c>
      <c r="F210" s="119">
        <f t="shared" si="18"/>
        <v>1283.27</v>
      </c>
      <c r="G210" s="121">
        <v>5473967.8399999999</v>
      </c>
      <c r="H210" s="121">
        <f t="shared" si="19"/>
        <v>563.06844999999998</v>
      </c>
      <c r="I210" s="121">
        <v>1347377.76</v>
      </c>
      <c r="J210" s="121">
        <f t="shared" si="20"/>
        <v>321.35570000000001</v>
      </c>
      <c r="K210" s="121">
        <v>702110.79</v>
      </c>
      <c r="L210" s="121">
        <f t="shared" si="21"/>
        <v>76.4619</v>
      </c>
      <c r="M210" s="121">
        <v>63640.77</v>
      </c>
      <c r="N210" s="122">
        <v>7589016.6979999989</v>
      </c>
      <c r="O210" s="124">
        <v>2346763</v>
      </c>
      <c r="P210" s="125">
        <v>2138045717.3133399</v>
      </c>
      <c r="Q210" s="126">
        <v>3797132.866018936</v>
      </c>
      <c r="R210" s="127">
        <v>3819637.2</v>
      </c>
      <c r="S210" s="128">
        <v>9061890.8979999982</v>
      </c>
      <c r="T210" s="134">
        <v>0</v>
      </c>
      <c r="U210" s="150">
        <v>0</v>
      </c>
      <c r="V210" s="130">
        <v>9061890.9000000004</v>
      </c>
      <c r="W210" s="131"/>
      <c r="X210" s="132">
        <v>11408653.9</v>
      </c>
      <c r="Y210" s="25"/>
      <c r="Z210" s="26"/>
      <c r="AA210" s="26"/>
      <c r="AB210" s="26">
        <v>491</v>
      </c>
      <c r="AC210" s="24" t="s">
        <v>231</v>
      </c>
      <c r="AD210" s="24">
        <v>1283.27</v>
      </c>
      <c r="AE210" s="27">
        <v>563.06844999999998</v>
      </c>
      <c r="AF210" s="27">
        <v>321.35570000000001</v>
      </c>
      <c r="AG210" s="27">
        <v>76.4619</v>
      </c>
      <c r="AH210" s="27">
        <v>0.45</v>
      </c>
      <c r="AI210" s="27">
        <v>1919.5380000000002</v>
      </c>
    </row>
    <row r="211" spans="1:35" s="27" customFormat="1" ht="16.5" x14ac:dyDescent="0.25">
      <c r="A211" s="28">
        <v>495</v>
      </c>
      <c r="B211" s="27" t="s">
        <v>232</v>
      </c>
      <c r="C211" s="27" t="b">
        <f t="shared" si="17"/>
        <v>1</v>
      </c>
      <c r="D211" s="135">
        <v>495</v>
      </c>
      <c r="E211" s="133" t="s">
        <v>232</v>
      </c>
      <c r="F211" s="119">
        <f t="shared" si="18"/>
        <v>109</v>
      </c>
      <c r="G211" s="121">
        <v>464954.76</v>
      </c>
      <c r="H211" s="121">
        <f t="shared" si="19"/>
        <v>2</v>
      </c>
      <c r="I211" s="121">
        <v>4785.84</v>
      </c>
      <c r="J211" s="121">
        <f t="shared" si="20"/>
        <v>20.686199999999999</v>
      </c>
      <c r="K211" s="121">
        <v>45196.04</v>
      </c>
      <c r="L211" s="121">
        <f t="shared" si="21"/>
        <v>0</v>
      </c>
      <c r="M211" s="121">
        <v>0</v>
      </c>
      <c r="N211" s="122">
        <v>514936.64</v>
      </c>
      <c r="O211" s="124">
        <v>277255</v>
      </c>
      <c r="P211" s="125">
        <v>252797369.114447</v>
      </c>
      <c r="Q211" s="126">
        <v>126398684.5572235</v>
      </c>
      <c r="R211" s="127">
        <v>0</v>
      </c>
      <c r="S211" s="128">
        <v>237681.64</v>
      </c>
      <c r="T211" s="134">
        <v>48969.524400000024</v>
      </c>
      <c r="U211" s="150">
        <v>39175.619520000022</v>
      </c>
      <c r="V211" s="130">
        <v>276857.26</v>
      </c>
      <c r="W211" s="131"/>
      <c r="X211" s="132">
        <v>554112.26</v>
      </c>
      <c r="Y211" s="25"/>
      <c r="Z211" s="26"/>
      <c r="AA211" s="26"/>
      <c r="AB211" s="26">
        <v>495</v>
      </c>
      <c r="AC211" s="24" t="s">
        <v>232</v>
      </c>
      <c r="AD211" s="24">
        <v>109</v>
      </c>
      <c r="AE211" s="27">
        <v>2</v>
      </c>
      <c r="AF211" s="27">
        <v>20.686199999999999</v>
      </c>
      <c r="AG211" s="27">
        <v>0</v>
      </c>
      <c r="AH211" s="27">
        <v>0</v>
      </c>
      <c r="AI211" s="27">
        <v>0</v>
      </c>
    </row>
    <row r="212" spans="1:35" s="27" customFormat="1" ht="16.5" x14ac:dyDescent="0.25">
      <c r="A212" s="28">
        <v>497</v>
      </c>
      <c r="B212" s="27" t="s">
        <v>233</v>
      </c>
      <c r="C212" s="27" t="b">
        <f t="shared" si="17"/>
        <v>1</v>
      </c>
      <c r="D212" s="135">
        <v>497</v>
      </c>
      <c r="E212" s="133" t="s">
        <v>233</v>
      </c>
      <c r="F212" s="119">
        <f t="shared" si="18"/>
        <v>151.41</v>
      </c>
      <c r="G212" s="121">
        <v>645860.55000000005</v>
      </c>
      <c r="H212" s="121">
        <f t="shared" si="19"/>
        <v>22.27375</v>
      </c>
      <c r="I212" s="121">
        <v>53299.3</v>
      </c>
      <c r="J212" s="121">
        <f t="shared" si="20"/>
        <v>33.261099999999999</v>
      </c>
      <c r="K212" s="121">
        <v>72670.179999999993</v>
      </c>
      <c r="L212" s="121">
        <f t="shared" si="21"/>
        <v>0</v>
      </c>
      <c r="M212" s="121">
        <v>0</v>
      </c>
      <c r="N212" s="122">
        <v>771830.03</v>
      </c>
      <c r="O212" s="124">
        <v>407250</v>
      </c>
      <c r="P212" s="125">
        <v>376698999.72033799</v>
      </c>
      <c r="Q212" s="126">
        <v>16912239.731537707</v>
      </c>
      <c r="R212" s="127">
        <v>0</v>
      </c>
      <c r="S212" s="128">
        <v>364580.03</v>
      </c>
      <c r="T212" s="134">
        <v>0</v>
      </c>
      <c r="U212" s="150">
        <v>0</v>
      </c>
      <c r="V212" s="130">
        <v>364580.03</v>
      </c>
      <c r="W212" s="131"/>
      <c r="X212" s="132">
        <v>771830.03</v>
      </c>
      <c r="Y212" s="25"/>
      <c r="Z212" s="26"/>
      <c r="AA212" s="26"/>
      <c r="AB212" s="26">
        <v>497</v>
      </c>
      <c r="AC212" s="24" t="s">
        <v>233</v>
      </c>
      <c r="AD212" s="24">
        <v>151.41</v>
      </c>
      <c r="AE212" s="27">
        <v>22.27375</v>
      </c>
      <c r="AF212" s="27">
        <v>33.261099999999999</v>
      </c>
      <c r="AG212" s="27">
        <v>0</v>
      </c>
      <c r="AH212" s="27">
        <v>0</v>
      </c>
      <c r="AI212" s="27">
        <v>0</v>
      </c>
    </row>
    <row r="213" spans="1:35" s="27" customFormat="1" ht="16.5" x14ac:dyDescent="0.25">
      <c r="A213" s="28">
        <v>499</v>
      </c>
      <c r="B213" s="27" t="s">
        <v>234</v>
      </c>
      <c r="C213" s="27" t="b">
        <f t="shared" si="17"/>
        <v>1</v>
      </c>
      <c r="D213" s="135">
        <v>499</v>
      </c>
      <c r="E213" s="133" t="s">
        <v>234</v>
      </c>
      <c r="F213" s="119">
        <f t="shared" si="18"/>
        <v>57</v>
      </c>
      <c r="G213" s="121">
        <v>243141.48</v>
      </c>
      <c r="H213" s="121">
        <f t="shared" si="19"/>
        <v>21.702650000000002</v>
      </c>
      <c r="I213" s="121">
        <v>51932.71</v>
      </c>
      <c r="J213" s="121">
        <f t="shared" si="20"/>
        <v>5.0747</v>
      </c>
      <c r="K213" s="121">
        <v>11087.41</v>
      </c>
      <c r="L213" s="121">
        <f t="shared" si="21"/>
        <v>0</v>
      </c>
      <c r="M213" s="121">
        <v>0</v>
      </c>
      <c r="N213" s="122">
        <v>306161.59999999998</v>
      </c>
      <c r="O213" s="124">
        <v>148594</v>
      </c>
      <c r="P213" s="125">
        <v>159693239.81583801</v>
      </c>
      <c r="Q213" s="126">
        <v>7358236.8888517302</v>
      </c>
      <c r="R213" s="127">
        <v>0</v>
      </c>
      <c r="S213" s="128">
        <v>157567.59999999998</v>
      </c>
      <c r="T213" s="134">
        <v>197343.08360000007</v>
      </c>
      <c r="U213" s="150">
        <v>157874.46688000008</v>
      </c>
      <c r="V213" s="130">
        <v>315442.07</v>
      </c>
      <c r="W213" s="131"/>
      <c r="X213" s="132">
        <v>464036.07</v>
      </c>
      <c r="Y213" s="25"/>
      <c r="Z213" s="26"/>
      <c r="AA213" s="26"/>
      <c r="AB213" s="26">
        <v>499</v>
      </c>
      <c r="AC213" s="24" t="s">
        <v>234</v>
      </c>
      <c r="AD213" s="24">
        <v>57</v>
      </c>
      <c r="AE213" s="27">
        <v>21.702650000000002</v>
      </c>
      <c r="AF213" s="27">
        <v>5.0747</v>
      </c>
      <c r="AG213" s="27">
        <v>0</v>
      </c>
      <c r="AH213" s="27">
        <v>0</v>
      </c>
      <c r="AI213" s="27">
        <v>0</v>
      </c>
    </row>
    <row r="214" spans="1:35" s="27" customFormat="1" ht="16.5" x14ac:dyDescent="0.25">
      <c r="A214" s="28">
        <v>501</v>
      </c>
      <c r="B214" s="27" t="s">
        <v>235</v>
      </c>
      <c r="C214" s="27" t="b">
        <f t="shared" si="17"/>
        <v>1</v>
      </c>
      <c r="D214" s="135">
        <v>501</v>
      </c>
      <c r="E214" s="133" t="s">
        <v>235</v>
      </c>
      <c r="F214" s="119">
        <f t="shared" si="18"/>
        <v>78.599999999999994</v>
      </c>
      <c r="G214" s="121">
        <v>335279.3</v>
      </c>
      <c r="H214" s="121">
        <f t="shared" si="19"/>
        <v>50</v>
      </c>
      <c r="I214" s="121">
        <v>119646</v>
      </c>
      <c r="J214" s="121">
        <f t="shared" si="20"/>
        <v>17.605699999999999</v>
      </c>
      <c r="K214" s="121">
        <v>38465.64</v>
      </c>
      <c r="L214" s="121">
        <f t="shared" si="21"/>
        <v>0</v>
      </c>
      <c r="M214" s="121">
        <v>0</v>
      </c>
      <c r="N214" s="122">
        <v>493390.94</v>
      </c>
      <c r="O214" s="124">
        <v>201966</v>
      </c>
      <c r="P214" s="125">
        <v>202556064.876847</v>
      </c>
      <c r="Q214" s="126">
        <v>4051121.2975369398</v>
      </c>
      <c r="R214" s="127">
        <v>311114.82</v>
      </c>
      <c r="S214" s="128">
        <v>602539.76</v>
      </c>
      <c r="T214" s="134">
        <v>103208.43240000011</v>
      </c>
      <c r="U214" s="150">
        <v>82566.745920000089</v>
      </c>
      <c r="V214" s="130">
        <v>685106.51</v>
      </c>
      <c r="W214" s="131"/>
      <c r="X214" s="132">
        <v>887072.51</v>
      </c>
      <c r="Y214" s="25"/>
      <c r="Z214" s="26"/>
      <c r="AA214" s="26"/>
      <c r="AB214" s="26">
        <v>501</v>
      </c>
      <c r="AC214" s="24" t="s">
        <v>235</v>
      </c>
      <c r="AD214" s="24">
        <v>78.599999999999994</v>
      </c>
      <c r="AE214" s="27">
        <v>50</v>
      </c>
      <c r="AF214" s="27">
        <v>17.605699999999999</v>
      </c>
      <c r="AG214" s="27">
        <v>0</v>
      </c>
      <c r="AH214" s="27">
        <v>0</v>
      </c>
      <c r="AI214" s="27">
        <v>0</v>
      </c>
    </row>
    <row r="215" spans="1:35" s="27" customFormat="1" ht="12.2" customHeight="1" x14ac:dyDescent="0.25">
      <c r="A215" s="28">
        <v>503</v>
      </c>
      <c r="B215" s="27" t="s">
        <v>236</v>
      </c>
      <c r="C215" s="27" t="b">
        <f t="shared" si="17"/>
        <v>1</v>
      </c>
      <c r="D215" s="135">
        <v>503</v>
      </c>
      <c r="E215" s="133" t="s">
        <v>236</v>
      </c>
      <c r="F215" s="119">
        <f t="shared" si="18"/>
        <v>132.37</v>
      </c>
      <c r="G215" s="121">
        <v>564642.77</v>
      </c>
      <c r="H215" s="121">
        <f t="shared" si="19"/>
        <v>38.805050000000001</v>
      </c>
      <c r="I215" s="121">
        <v>92857.38</v>
      </c>
      <c r="J215" s="121">
        <f t="shared" si="20"/>
        <v>33.116700000000002</v>
      </c>
      <c r="K215" s="121">
        <v>72354.69</v>
      </c>
      <c r="L215" s="121">
        <f t="shared" si="21"/>
        <v>1</v>
      </c>
      <c r="M215" s="121">
        <v>832.32</v>
      </c>
      <c r="N215" s="122">
        <v>730687.16</v>
      </c>
      <c r="O215" s="124">
        <v>544079</v>
      </c>
      <c r="P215" s="125">
        <v>505647995.70862901</v>
      </c>
      <c r="Q215" s="126">
        <v>13030468.861878261</v>
      </c>
      <c r="R215" s="127">
        <v>0</v>
      </c>
      <c r="S215" s="128">
        <v>186608.16000000003</v>
      </c>
      <c r="T215" s="134">
        <v>0</v>
      </c>
      <c r="U215" s="150">
        <v>0</v>
      </c>
      <c r="V215" s="130">
        <v>186608.16</v>
      </c>
      <c r="W215" s="131"/>
      <c r="X215" s="132">
        <v>730687.16</v>
      </c>
      <c r="Y215" s="25"/>
      <c r="Z215" s="26"/>
      <c r="AA215" s="26"/>
      <c r="AB215" s="26">
        <v>503</v>
      </c>
      <c r="AC215" s="24" t="s">
        <v>236</v>
      </c>
      <c r="AD215" s="24">
        <v>132.37</v>
      </c>
      <c r="AE215" s="27">
        <v>38.805050000000001</v>
      </c>
      <c r="AF215" s="27">
        <v>33.116700000000002</v>
      </c>
      <c r="AG215" s="27">
        <v>1</v>
      </c>
      <c r="AH215" s="27">
        <v>0</v>
      </c>
      <c r="AI215" s="27">
        <v>0</v>
      </c>
    </row>
    <row r="216" spans="1:35" s="27" customFormat="1" ht="16.5" x14ac:dyDescent="0.25">
      <c r="A216" s="28">
        <v>507</v>
      </c>
      <c r="B216" s="27" t="s">
        <v>237</v>
      </c>
      <c r="C216" s="27" t="b">
        <f t="shared" si="17"/>
        <v>1</v>
      </c>
      <c r="D216" s="135">
        <v>507</v>
      </c>
      <c r="E216" s="133" t="s">
        <v>237</v>
      </c>
      <c r="F216" s="119">
        <f t="shared" si="18"/>
        <v>534.92999999999995</v>
      </c>
      <c r="G216" s="121">
        <v>2281818.81</v>
      </c>
      <c r="H216" s="121">
        <f t="shared" si="19"/>
        <v>77.929599999999994</v>
      </c>
      <c r="I216" s="121">
        <v>186479.3</v>
      </c>
      <c r="J216" s="121">
        <f t="shared" si="20"/>
        <v>111.4843</v>
      </c>
      <c r="K216" s="121">
        <v>243575.36</v>
      </c>
      <c r="L216" s="121">
        <f t="shared" si="21"/>
        <v>0</v>
      </c>
      <c r="M216" s="121">
        <v>0</v>
      </c>
      <c r="N216" s="122">
        <v>2711873.4699999997</v>
      </c>
      <c r="O216" s="124">
        <v>1186486</v>
      </c>
      <c r="P216" s="125">
        <v>1081693127.9651599</v>
      </c>
      <c r="Q216" s="126">
        <v>13880388.555377673</v>
      </c>
      <c r="R216" s="127">
        <v>0</v>
      </c>
      <c r="S216" s="128">
        <v>1525387.4699999997</v>
      </c>
      <c r="T216" s="134">
        <v>790883.07759999949</v>
      </c>
      <c r="U216" s="150">
        <v>632706.46207999962</v>
      </c>
      <c r="V216" s="130">
        <v>2158093.9300000002</v>
      </c>
      <c r="W216" s="131"/>
      <c r="X216" s="132">
        <v>3344579.93</v>
      </c>
      <c r="Y216" s="25"/>
      <c r="Z216" s="26"/>
      <c r="AA216" s="26"/>
      <c r="AB216" s="26">
        <v>507</v>
      </c>
      <c r="AC216" s="24" t="s">
        <v>237</v>
      </c>
      <c r="AD216" s="24">
        <v>534.92999999999995</v>
      </c>
      <c r="AE216" s="27">
        <v>77.929599999999994</v>
      </c>
      <c r="AF216" s="27">
        <v>111.4843</v>
      </c>
      <c r="AG216" s="27">
        <v>0</v>
      </c>
      <c r="AH216" s="27">
        <v>0</v>
      </c>
      <c r="AI216" s="27">
        <v>0</v>
      </c>
    </row>
    <row r="217" spans="1:35" s="27" customFormat="1" ht="16.5" x14ac:dyDescent="0.25">
      <c r="A217" s="28">
        <v>509</v>
      </c>
      <c r="B217" s="27" t="s">
        <v>238</v>
      </c>
      <c r="C217" s="27" t="b">
        <f t="shared" si="17"/>
        <v>1</v>
      </c>
      <c r="D217" s="135">
        <v>509</v>
      </c>
      <c r="E217" s="133" t="s">
        <v>238</v>
      </c>
      <c r="F217" s="119">
        <f t="shared" si="18"/>
        <v>62</v>
      </c>
      <c r="G217" s="121">
        <v>264469.68</v>
      </c>
      <c r="H217" s="121">
        <f t="shared" si="19"/>
        <v>41.16545</v>
      </c>
      <c r="I217" s="121">
        <v>98505.63</v>
      </c>
      <c r="J217" s="121">
        <f t="shared" si="20"/>
        <v>23.609400000000001</v>
      </c>
      <c r="K217" s="121">
        <v>51582.76</v>
      </c>
      <c r="L217" s="121">
        <f t="shared" si="21"/>
        <v>0</v>
      </c>
      <c r="M217" s="121">
        <v>0</v>
      </c>
      <c r="N217" s="122">
        <v>414558.07</v>
      </c>
      <c r="O217" s="124">
        <v>156841</v>
      </c>
      <c r="P217" s="125">
        <v>204300030.79835001</v>
      </c>
      <c r="Q217" s="126">
        <v>4962900.4613905596</v>
      </c>
      <c r="R217" s="127">
        <v>173193.93</v>
      </c>
      <c r="S217" s="128">
        <v>430911</v>
      </c>
      <c r="T217" s="134">
        <v>339200.77240000002</v>
      </c>
      <c r="U217" s="150">
        <v>271360.61792000005</v>
      </c>
      <c r="V217" s="130">
        <v>702271.62</v>
      </c>
      <c r="W217" s="131"/>
      <c r="X217" s="132">
        <v>859112.62</v>
      </c>
      <c r="Y217" s="25"/>
      <c r="Z217" s="26"/>
      <c r="AA217" s="26"/>
      <c r="AB217" s="26">
        <v>509</v>
      </c>
      <c r="AC217" s="24" t="s">
        <v>238</v>
      </c>
      <c r="AD217" s="24">
        <v>62</v>
      </c>
      <c r="AE217" s="27">
        <v>41.16545</v>
      </c>
      <c r="AF217" s="27">
        <v>23.609400000000001</v>
      </c>
      <c r="AG217" s="27">
        <v>0</v>
      </c>
      <c r="AH217" s="27">
        <v>0</v>
      </c>
      <c r="AI217" s="27">
        <v>0</v>
      </c>
    </row>
    <row r="218" spans="1:35" s="27" customFormat="1" ht="16.5" x14ac:dyDescent="0.25">
      <c r="A218" s="28">
        <v>511</v>
      </c>
      <c r="B218" s="27" t="s">
        <v>239</v>
      </c>
      <c r="C218" s="27" t="b">
        <f t="shared" si="17"/>
        <v>1</v>
      </c>
      <c r="D218" s="135">
        <v>511</v>
      </c>
      <c r="E218" s="133" t="s">
        <v>239</v>
      </c>
      <c r="F218" s="119">
        <f t="shared" si="18"/>
        <v>1012</v>
      </c>
      <c r="G218" s="121">
        <v>4316827.68</v>
      </c>
      <c r="H218" s="121">
        <f t="shared" si="19"/>
        <v>45.362000000000002</v>
      </c>
      <c r="I218" s="121">
        <v>108547.64</v>
      </c>
      <c r="J218" s="121">
        <f t="shared" si="20"/>
        <v>170.99440000000001</v>
      </c>
      <c r="K218" s="121">
        <v>373595.4</v>
      </c>
      <c r="L218" s="121">
        <f t="shared" si="21"/>
        <v>1</v>
      </c>
      <c r="M218" s="121">
        <v>832.32</v>
      </c>
      <c r="N218" s="122">
        <v>4804921.8080000002</v>
      </c>
      <c r="O218" s="124">
        <v>2670500</v>
      </c>
      <c r="P218" s="125">
        <v>2425412214.7330499</v>
      </c>
      <c r="Q218" s="126">
        <v>53467929.428443402</v>
      </c>
      <c r="R218" s="127">
        <v>0</v>
      </c>
      <c r="S218" s="128">
        <v>2134421.8080000002</v>
      </c>
      <c r="T218" s="134">
        <v>0</v>
      </c>
      <c r="U218" s="150">
        <v>0</v>
      </c>
      <c r="V218" s="130">
        <v>2134421.81</v>
      </c>
      <c r="W218" s="131"/>
      <c r="X218" s="132">
        <v>4804921.8100000005</v>
      </c>
      <c r="Y218" s="25"/>
      <c r="Z218" s="26"/>
      <c r="AA218" s="26"/>
      <c r="AB218" s="26">
        <v>511</v>
      </c>
      <c r="AC218" s="24" t="s">
        <v>239</v>
      </c>
      <c r="AD218" s="24">
        <v>1012</v>
      </c>
      <c r="AE218" s="27">
        <v>45.362000000000002</v>
      </c>
      <c r="AF218" s="27">
        <v>170.99440000000001</v>
      </c>
      <c r="AG218" s="27">
        <v>1</v>
      </c>
      <c r="AH218" s="27">
        <v>1.2</v>
      </c>
      <c r="AI218" s="27">
        <v>5118.768</v>
      </c>
    </row>
    <row r="219" spans="1:35" s="27" customFormat="1" ht="16.5" x14ac:dyDescent="0.25">
      <c r="A219" s="28">
        <v>512</v>
      </c>
      <c r="B219" s="29" t="s">
        <v>240</v>
      </c>
      <c r="C219" s="30" t="b">
        <f t="shared" si="17"/>
        <v>1</v>
      </c>
      <c r="D219" s="135">
        <v>512</v>
      </c>
      <c r="E219" s="133" t="s">
        <v>240</v>
      </c>
      <c r="F219" s="119">
        <f t="shared" si="18"/>
        <v>56</v>
      </c>
      <c r="G219" s="121">
        <v>238875.84</v>
      </c>
      <c r="H219" s="121">
        <f t="shared" si="19"/>
        <v>8</v>
      </c>
      <c r="I219" s="121">
        <v>19143.36</v>
      </c>
      <c r="J219" s="121">
        <f t="shared" si="20"/>
        <v>12</v>
      </c>
      <c r="K219" s="121">
        <v>26218.080000000002</v>
      </c>
      <c r="L219" s="121">
        <f t="shared" si="21"/>
        <v>0.83889999999999998</v>
      </c>
      <c r="M219" s="121">
        <v>698.23</v>
      </c>
      <c r="N219" s="122">
        <v>284935.51</v>
      </c>
      <c r="O219" s="124">
        <v>389486</v>
      </c>
      <c r="P219" s="125">
        <v>353993196.03727502</v>
      </c>
      <c r="Q219" s="126">
        <v>44249149.504659377</v>
      </c>
      <c r="R219" s="127">
        <v>0</v>
      </c>
      <c r="S219" s="128">
        <v>0</v>
      </c>
      <c r="T219" s="134">
        <v>0</v>
      </c>
      <c r="U219" s="150" t="s">
        <v>310</v>
      </c>
      <c r="V219" s="130">
        <v>0</v>
      </c>
      <c r="W219" s="131"/>
      <c r="X219" s="132">
        <v>389486</v>
      </c>
      <c r="Y219" s="25"/>
      <c r="Z219" s="26"/>
      <c r="AA219" s="26"/>
      <c r="AB219" s="26">
        <v>512</v>
      </c>
      <c r="AC219" s="24" t="s">
        <v>240</v>
      </c>
      <c r="AD219" s="24">
        <v>56</v>
      </c>
      <c r="AE219" s="27">
        <v>8</v>
      </c>
      <c r="AF219" s="27">
        <v>12</v>
      </c>
      <c r="AG219" s="27">
        <v>0.83889999999999998</v>
      </c>
      <c r="AH219" s="27">
        <v>0</v>
      </c>
      <c r="AI219" s="27">
        <v>0</v>
      </c>
    </row>
    <row r="220" spans="1:35" s="27" customFormat="1" ht="16.5" x14ac:dyDescent="0.25">
      <c r="A220" s="28">
        <v>513</v>
      </c>
      <c r="B220" s="27" t="s">
        <v>241</v>
      </c>
      <c r="C220" s="27" t="b">
        <f t="shared" si="17"/>
        <v>1</v>
      </c>
      <c r="D220" s="135">
        <v>513</v>
      </c>
      <c r="E220" s="133" t="s">
        <v>241</v>
      </c>
      <c r="F220" s="119">
        <f t="shared" si="18"/>
        <v>68.849999999999994</v>
      </c>
      <c r="G220" s="121">
        <v>293689.31</v>
      </c>
      <c r="H220" s="121">
        <f t="shared" si="19"/>
        <v>22.208349999999999</v>
      </c>
      <c r="I220" s="121">
        <v>53142.8</v>
      </c>
      <c r="J220" s="121">
        <f t="shared" si="20"/>
        <v>17.3</v>
      </c>
      <c r="K220" s="121">
        <v>37797.730000000003</v>
      </c>
      <c r="L220" s="121">
        <f t="shared" si="21"/>
        <v>0</v>
      </c>
      <c r="M220" s="121">
        <v>0</v>
      </c>
      <c r="N220" s="122">
        <v>384629.83999999997</v>
      </c>
      <c r="O220" s="124">
        <v>98362</v>
      </c>
      <c r="P220" s="125">
        <v>94534890.377607197</v>
      </c>
      <c r="Q220" s="126">
        <v>4256727.3290274693</v>
      </c>
      <c r="R220" s="127">
        <v>128095.7</v>
      </c>
      <c r="S220" s="128">
        <v>414363.54</v>
      </c>
      <c r="T220" s="134">
        <v>302756.22680000006</v>
      </c>
      <c r="U220" s="150">
        <v>242204.98144000006</v>
      </c>
      <c r="V220" s="130">
        <v>656568.52</v>
      </c>
      <c r="W220" s="131"/>
      <c r="X220" s="132">
        <v>754930.52</v>
      </c>
      <c r="Y220" s="25"/>
      <c r="Z220" s="26"/>
      <c r="AA220" s="26"/>
      <c r="AB220" s="26">
        <v>513</v>
      </c>
      <c r="AC220" s="24" t="s">
        <v>241</v>
      </c>
      <c r="AD220" s="24">
        <v>68.849999999999994</v>
      </c>
      <c r="AE220" s="27">
        <v>22.208349999999999</v>
      </c>
      <c r="AF220" s="27">
        <v>17.3</v>
      </c>
      <c r="AG220" s="27">
        <v>0</v>
      </c>
      <c r="AH220" s="27">
        <v>0</v>
      </c>
      <c r="AI220" s="27">
        <v>0</v>
      </c>
    </row>
    <row r="221" spans="1:35" s="27" customFormat="1" ht="16.5" x14ac:dyDescent="0.25">
      <c r="A221" s="28">
        <v>514</v>
      </c>
      <c r="B221" s="27" t="s">
        <v>242</v>
      </c>
      <c r="C221" s="27" t="b">
        <f t="shared" si="17"/>
        <v>1</v>
      </c>
      <c r="D221" s="135">
        <v>514</v>
      </c>
      <c r="E221" s="133" t="s">
        <v>242</v>
      </c>
      <c r="F221" s="119">
        <f t="shared" si="18"/>
        <v>0</v>
      </c>
      <c r="G221" s="121">
        <v>0</v>
      </c>
      <c r="H221" s="121">
        <f t="shared" si="19"/>
        <v>0</v>
      </c>
      <c r="I221" s="121">
        <v>0</v>
      </c>
      <c r="J221" s="121">
        <f t="shared" si="20"/>
        <v>0</v>
      </c>
      <c r="K221" s="121">
        <v>0</v>
      </c>
      <c r="L221" s="121">
        <f t="shared" si="21"/>
        <v>0</v>
      </c>
      <c r="M221" s="121">
        <v>0</v>
      </c>
      <c r="N221" s="122">
        <v>0</v>
      </c>
      <c r="O221" s="124">
        <v>16982</v>
      </c>
      <c r="P221" s="125">
        <v>15233230.563859999</v>
      </c>
      <c r="Q221" s="126">
        <v>0</v>
      </c>
      <c r="R221" s="127">
        <v>0</v>
      </c>
      <c r="S221" s="128">
        <v>0</v>
      </c>
      <c r="T221" s="134">
        <v>0</v>
      </c>
      <c r="U221" s="150" t="s">
        <v>310</v>
      </c>
      <c r="V221" s="130">
        <v>0</v>
      </c>
      <c r="W221" s="131"/>
      <c r="X221" s="132">
        <v>16982</v>
      </c>
      <c r="Y221" s="25"/>
      <c r="Z221" s="26"/>
      <c r="AA221" s="26"/>
      <c r="AB221" s="26">
        <v>514</v>
      </c>
      <c r="AC221" s="24" t="s">
        <v>242</v>
      </c>
      <c r="AD221" s="24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</row>
    <row r="222" spans="1:35" s="27" customFormat="1" ht="16.5" x14ac:dyDescent="0.25">
      <c r="A222" s="28">
        <v>515</v>
      </c>
      <c r="B222" s="27" t="s">
        <v>243</v>
      </c>
      <c r="C222" s="27" t="b">
        <f t="shared" si="17"/>
        <v>1</v>
      </c>
      <c r="D222" s="135">
        <v>515</v>
      </c>
      <c r="E222" s="133" t="s">
        <v>243</v>
      </c>
      <c r="F222" s="119">
        <f t="shared" si="18"/>
        <v>321.86</v>
      </c>
      <c r="G222" s="121">
        <v>1372938.89</v>
      </c>
      <c r="H222" s="121">
        <f t="shared" si="19"/>
        <v>69</v>
      </c>
      <c r="I222" s="121">
        <v>165111.48000000001</v>
      </c>
      <c r="J222" s="121">
        <f t="shared" si="20"/>
        <v>59.779299999999999</v>
      </c>
      <c r="K222" s="121">
        <v>130608.21</v>
      </c>
      <c r="L222" s="121">
        <f t="shared" si="21"/>
        <v>2</v>
      </c>
      <c r="M222" s="121">
        <v>1664.64</v>
      </c>
      <c r="N222" s="122">
        <v>1670323.2199999997</v>
      </c>
      <c r="O222" s="124">
        <v>2831565</v>
      </c>
      <c r="P222" s="125">
        <v>2561085562.2905998</v>
      </c>
      <c r="Q222" s="126">
        <v>37117182.062182605</v>
      </c>
      <c r="R222" s="127">
        <v>0</v>
      </c>
      <c r="S222" s="128">
        <v>0</v>
      </c>
      <c r="T222" s="134">
        <v>0</v>
      </c>
      <c r="U222" s="150" t="s">
        <v>310</v>
      </c>
      <c r="V222" s="130">
        <v>0</v>
      </c>
      <c r="W222" s="131"/>
      <c r="X222" s="132">
        <v>2831565</v>
      </c>
      <c r="Y222" s="25"/>
      <c r="Z222" s="26"/>
      <c r="AA222" s="26"/>
      <c r="AB222" s="26">
        <v>515</v>
      </c>
      <c r="AC222" s="24" t="s">
        <v>243</v>
      </c>
      <c r="AD222" s="24">
        <v>321.86</v>
      </c>
      <c r="AE222" s="27">
        <v>69</v>
      </c>
      <c r="AF222" s="27">
        <v>59.779299999999999</v>
      </c>
      <c r="AG222" s="27">
        <v>2</v>
      </c>
      <c r="AH222" s="27">
        <v>0</v>
      </c>
      <c r="AI222" s="27">
        <v>0</v>
      </c>
    </row>
    <row r="223" spans="1:35" s="27" customFormat="1" ht="16.5" x14ac:dyDescent="0.25">
      <c r="A223" s="28">
        <v>519</v>
      </c>
      <c r="B223" s="27" t="s">
        <v>244</v>
      </c>
      <c r="C223" s="27" t="b">
        <f t="shared" si="17"/>
        <v>1</v>
      </c>
      <c r="D223" s="135">
        <v>519</v>
      </c>
      <c r="E223" s="133" t="s">
        <v>244</v>
      </c>
      <c r="F223" s="119">
        <f t="shared" si="18"/>
        <v>90</v>
      </c>
      <c r="G223" s="121">
        <v>383907.6</v>
      </c>
      <c r="H223" s="121">
        <f t="shared" si="19"/>
        <v>10.413349999999999</v>
      </c>
      <c r="I223" s="121">
        <v>24918.31</v>
      </c>
      <c r="J223" s="121">
        <f t="shared" si="20"/>
        <v>11.6</v>
      </c>
      <c r="K223" s="121">
        <v>25344.14</v>
      </c>
      <c r="L223" s="121">
        <f t="shared" si="21"/>
        <v>1</v>
      </c>
      <c r="M223" s="121">
        <v>832.32</v>
      </c>
      <c r="N223" s="122">
        <v>435002.37</v>
      </c>
      <c r="O223" s="124">
        <v>150535</v>
      </c>
      <c r="P223" s="125">
        <v>140313973.297351</v>
      </c>
      <c r="Q223" s="126">
        <v>13474431.695597576</v>
      </c>
      <c r="R223" s="127">
        <v>0</v>
      </c>
      <c r="S223" s="128">
        <v>284467.37</v>
      </c>
      <c r="T223" s="134">
        <v>66381.60639999999</v>
      </c>
      <c r="U223" s="150">
        <v>53105.285119999993</v>
      </c>
      <c r="V223" s="130">
        <v>337572.66</v>
      </c>
      <c r="W223" s="131"/>
      <c r="X223" s="132">
        <v>488107.66</v>
      </c>
      <c r="Y223" s="25"/>
      <c r="Z223" s="26"/>
      <c r="AA223" s="26"/>
      <c r="AB223" s="26">
        <v>519</v>
      </c>
      <c r="AC223" s="24" t="s">
        <v>244</v>
      </c>
      <c r="AD223" s="24">
        <v>90</v>
      </c>
      <c r="AE223" s="27">
        <v>10.413349999999999</v>
      </c>
      <c r="AF223" s="27">
        <v>11.6</v>
      </c>
      <c r="AG223" s="27">
        <v>1</v>
      </c>
      <c r="AH223" s="27">
        <v>0</v>
      </c>
      <c r="AI223" s="27">
        <v>0</v>
      </c>
    </row>
    <row r="224" spans="1:35" s="27" customFormat="1" ht="16.5" x14ac:dyDescent="0.25">
      <c r="A224" s="28">
        <v>521</v>
      </c>
      <c r="B224" s="27" t="s">
        <v>245</v>
      </c>
      <c r="C224" s="27" t="b">
        <f t="shared" si="17"/>
        <v>1</v>
      </c>
      <c r="D224" s="135">
        <v>521</v>
      </c>
      <c r="E224" s="133" t="s">
        <v>245</v>
      </c>
      <c r="F224" s="119">
        <f t="shared" si="18"/>
        <v>247</v>
      </c>
      <c r="G224" s="121">
        <v>1053613.08</v>
      </c>
      <c r="H224" s="121">
        <f t="shared" si="19"/>
        <v>37.581600000000002</v>
      </c>
      <c r="I224" s="121">
        <v>89929.76</v>
      </c>
      <c r="J224" s="121">
        <f t="shared" si="20"/>
        <v>38.5715</v>
      </c>
      <c r="K224" s="121">
        <v>84272.56</v>
      </c>
      <c r="L224" s="121">
        <f t="shared" si="21"/>
        <v>1.6222000000000001</v>
      </c>
      <c r="M224" s="121">
        <v>1350.19</v>
      </c>
      <c r="N224" s="122">
        <v>1229165.5900000001</v>
      </c>
      <c r="O224" s="124">
        <v>592470</v>
      </c>
      <c r="P224" s="125">
        <v>536996228.03171003</v>
      </c>
      <c r="Q224" s="126">
        <v>14288806.970211752</v>
      </c>
      <c r="R224" s="127">
        <v>0</v>
      </c>
      <c r="S224" s="128">
        <v>636695.59000000008</v>
      </c>
      <c r="T224" s="134">
        <v>0</v>
      </c>
      <c r="U224" s="150">
        <v>0</v>
      </c>
      <c r="V224" s="130">
        <v>636695.59</v>
      </c>
      <c r="W224" s="131"/>
      <c r="X224" s="132">
        <v>1229165.5899999999</v>
      </c>
      <c r="Y224" s="25"/>
      <c r="Z224" s="26"/>
      <c r="AA224" s="26"/>
      <c r="AB224" s="26">
        <v>521</v>
      </c>
      <c r="AC224" s="24" t="s">
        <v>245</v>
      </c>
      <c r="AD224" s="24">
        <v>247</v>
      </c>
      <c r="AE224" s="27">
        <v>37.581600000000002</v>
      </c>
      <c r="AF224" s="27">
        <v>38.5715</v>
      </c>
      <c r="AG224" s="27">
        <v>1.6222000000000001</v>
      </c>
      <c r="AH224" s="27">
        <v>0</v>
      </c>
      <c r="AI224" s="27">
        <v>0</v>
      </c>
    </row>
    <row r="225" spans="1:35" s="27" customFormat="1" ht="16.5" x14ac:dyDescent="0.25">
      <c r="A225" s="28">
        <v>523</v>
      </c>
      <c r="B225" s="27" t="s">
        <v>246</v>
      </c>
      <c r="C225" s="27" t="b">
        <f t="shared" si="17"/>
        <v>1</v>
      </c>
      <c r="D225" s="135">
        <v>523</v>
      </c>
      <c r="E225" s="133" t="s">
        <v>246</v>
      </c>
      <c r="F225" s="119">
        <f t="shared" si="18"/>
        <v>850.92</v>
      </c>
      <c r="G225" s="121">
        <v>3629718.39</v>
      </c>
      <c r="H225" s="121">
        <f t="shared" si="19"/>
        <v>301.49064999999996</v>
      </c>
      <c r="I225" s="121">
        <v>721443.01</v>
      </c>
      <c r="J225" s="121">
        <f t="shared" si="20"/>
        <v>156.81310000000002</v>
      </c>
      <c r="K225" s="121">
        <v>342611.53</v>
      </c>
      <c r="L225" s="121">
        <f t="shared" si="21"/>
        <v>6.8851000000000004</v>
      </c>
      <c r="M225" s="121">
        <v>5730.61</v>
      </c>
      <c r="N225" s="122">
        <v>4699503.540000001</v>
      </c>
      <c r="O225" s="124">
        <v>1225744</v>
      </c>
      <c r="P225" s="125">
        <v>1131484119.3133099</v>
      </c>
      <c r="Q225" s="126">
        <v>3752965.8691349467</v>
      </c>
      <c r="R225" s="127">
        <v>2074623.44</v>
      </c>
      <c r="S225" s="128">
        <v>5548382.9800000004</v>
      </c>
      <c r="T225" s="134">
        <v>1015309.3023999995</v>
      </c>
      <c r="U225" s="150">
        <v>812247.44191999966</v>
      </c>
      <c r="V225" s="130">
        <v>6360630.4199999999</v>
      </c>
      <c r="W225" s="131"/>
      <c r="X225" s="132">
        <v>7586374.4199999999</v>
      </c>
      <c r="Y225" s="25"/>
      <c r="Z225" s="26"/>
      <c r="AA225" s="26"/>
      <c r="AB225" s="26">
        <v>523</v>
      </c>
      <c r="AC225" s="24" t="s">
        <v>246</v>
      </c>
      <c r="AD225" s="24">
        <v>850.92</v>
      </c>
      <c r="AE225" s="27">
        <v>301.49064999999996</v>
      </c>
      <c r="AF225" s="27">
        <v>156.81310000000002</v>
      </c>
      <c r="AG225" s="27">
        <v>6.8851000000000004</v>
      </c>
      <c r="AH225" s="27">
        <v>0</v>
      </c>
      <c r="AI225" s="27">
        <v>0</v>
      </c>
    </row>
    <row r="226" spans="1:35" s="27" customFormat="1" ht="16.5" x14ac:dyDescent="0.25">
      <c r="A226" s="28">
        <v>525</v>
      </c>
      <c r="B226" s="27" t="s">
        <v>247</v>
      </c>
      <c r="C226" s="27" t="b">
        <f t="shared" si="17"/>
        <v>1</v>
      </c>
      <c r="D226" s="135">
        <v>525</v>
      </c>
      <c r="E226" s="133" t="s">
        <v>247</v>
      </c>
      <c r="F226" s="119">
        <f t="shared" si="18"/>
        <v>240.33</v>
      </c>
      <c r="G226" s="121">
        <v>1025161.26</v>
      </c>
      <c r="H226" s="121">
        <f t="shared" si="19"/>
        <v>126.7711</v>
      </c>
      <c r="I226" s="121">
        <v>303353.09999999998</v>
      </c>
      <c r="J226" s="121">
        <f t="shared" si="20"/>
        <v>70.266900000000007</v>
      </c>
      <c r="K226" s="121">
        <v>153521.93</v>
      </c>
      <c r="L226" s="121">
        <f t="shared" si="21"/>
        <v>3.7887</v>
      </c>
      <c r="M226" s="121">
        <v>3153.41</v>
      </c>
      <c r="N226" s="122">
        <v>1485189.6999999997</v>
      </c>
      <c r="O226" s="124">
        <v>776073</v>
      </c>
      <c r="P226" s="125">
        <v>711885881.55503404</v>
      </c>
      <c r="Q226" s="126">
        <v>5615521.8465015609</v>
      </c>
      <c r="R226" s="127">
        <v>350518.43</v>
      </c>
      <c r="S226" s="128">
        <v>1059635.1299999997</v>
      </c>
      <c r="T226" s="134">
        <v>0</v>
      </c>
      <c r="U226" s="150">
        <v>0</v>
      </c>
      <c r="V226" s="130">
        <v>1059635.1299999999</v>
      </c>
      <c r="W226" s="131"/>
      <c r="X226" s="132">
        <v>1835708.13</v>
      </c>
      <c r="Y226" s="25"/>
      <c r="Z226" s="26"/>
      <c r="AA226" s="26"/>
      <c r="AB226" s="26">
        <v>525</v>
      </c>
      <c r="AC226" s="24" t="s">
        <v>247</v>
      </c>
      <c r="AD226" s="24">
        <v>240.33</v>
      </c>
      <c r="AE226" s="27">
        <v>126.7711</v>
      </c>
      <c r="AF226" s="27">
        <v>70.266900000000007</v>
      </c>
      <c r="AG226" s="27">
        <v>3.7887</v>
      </c>
      <c r="AH226" s="27">
        <v>0</v>
      </c>
      <c r="AI226" s="27">
        <v>0</v>
      </c>
    </row>
    <row r="227" spans="1:35" s="27" customFormat="1" ht="16.5" x14ac:dyDescent="0.25">
      <c r="A227" s="28">
        <v>527</v>
      </c>
      <c r="B227" s="27" t="s">
        <v>248</v>
      </c>
      <c r="C227" s="27" t="b">
        <f t="shared" si="17"/>
        <v>1</v>
      </c>
      <c r="D227" s="135">
        <v>527</v>
      </c>
      <c r="E227" s="133" t="s">
        <v>248</v>
      </c>
      <c r="F227" s="119">
        <f t="shared" si="18"/>
        <v>107.78</v>
      </c>
      <c r="G227" s="121">
        <v>459750.68</v>
      </c>
      <c r="H227" s="121">
        <f t="shared" si="19"/>
        <v>22</v>
      </c>
      <c r="I227" s="121">
        <v>52644.24</v>
      </c>
      <c r="J227" s="121">
        <f t="shared" si="20"/>
        <v>24.422899999999998</v>
      </c>
      <c r="K227" s="121">
        <v>53360.13</v>
      </c>
      <c r="L227" s="121">
        <f t="shared" si="21"/>
        <v>0</v>
      </c>
      <c r="M227" s="121">
        <v>0</v>
      </c>
      <c r="N227" s="122">
        <v>565755.04999999993</v>
      </c>
      <c r="O227" s="124">
        <v>312780</v>
      </c>
      <c r="P227" s="125">
        <v>283982533.96278799</v>
      </c>
      <c r="Q227" s="126">
        <v>12908296.998308545</v>
      </c>
      <c r="R227" s="127">
        <v>0</v>
      </c>
      <c r="S227" s="128">
        <v>252975.04999999993</v>
      </c>
      <c r="T227" s="134">
        <v>0</v>
      </c>
      <c r="U227" s="150">
        <v>0</v>
      </c>
      <c r="V227" s="130">
        <v>252975.05</v>
      </c>
      <c r="W227" s="131"/>
      <c r="X227" s="132">
        <v>565755.05000000005</v>
      </c>
      <c r="Y227" s="25"/>
      <c r="Z227" s="26"/>
      <c r="AA227" s="26"/>
      <c r="AB227" s="26">
        <v>527</v>
      </c>
      <c r="AC227" s="24" t="s">
        <v>248</v>
      </c>
      <c r="AD227" s="24">
        <v>107.78</v>
      </c>
      <c r="AE227" s="27">
        <v>22</v>
      </c>
      <c r="AF227" s="27">
        <v>24.422899999999998</v>
      </c>
      <c r="AG227" s="27">
        <v>0</v>
      </c>
      <c r="AH227" s="27">
        <v>0</v>
      </c>
      <c r="AI227" s="27">
        <v>0</v>
      </c>
    </row>
    <row r="228" spans="1:35" s="27" customFormat="1" ht="16.5" x14ac:dyDescent="0.25">
      <c r="A228" s="28">
        <v>531</v>
      </c>
      <c r="B228" s="27" t="s">
        <v>249</v>
      </c>
      <c r="C228" s="27" t="b">
        <f t="shared" si="17"/>
        <v>1</v>
      </c>
      <c r="D228" s="135">
        <v>531</v>
      </c>
      <c r="E228" s="133" t="s">
        <v>249</v>
      </c>
      <c r="F228" s="119">
        <f t="shared" si="18"/>
        <v>247.02</v>
      </c>
      <c r="G228" s="121">
        <v>1053698.3899999999</v>
      </c>
      <c r="H228" s="121">
        <f t="shared" si="19"/>
        <v>48.821449999999999</v>
      </c>
      <c r="I228" s="121">
        <v>116825.82</v>
      </c>
      <c r="J228" s="121">
        <f t="shared" si="20"/>
        <v>46.590899999999998</v>
      </c>
      <c r="K228" s="121">
        <v>101793.66</v>
      </c>
      <c r="L228" s="121">
        <f t="shared" si="21"/>
        <v>1.0444</v>
      </c>
      <c r="M228" s="121">
        <v>869.28</v>
      </c>
      <c r="N228" s="122">
        <v>1276066.4569999999</v>
      </c>
      <c r="O228" s="124">
        <v>949944</v>
      </c>
      <c r="P228" s="125">
        <v>860428881.38393104</v>
      </c>
      <c r="Q228" s="126">
        <v>17623992.761049315</v>
      </c>
      <c r="R228" s="127">
        <v>0</v>
      </c>
      <c r="S228" s="128">
        <v>326122.45699999994</v>
      </c>
      <c r="T228" s="134">
        <v>345422.42399999988</v>
      </c>
      <c r="U228" s="150">
        <v>276337.93919999991</v>
      </c>
      <c r="V228" s="130">
        <v>602460.4</v>
      </c>
      <c r="W228" s="131"/>
      <c r="X228" s="132">
        <v>1552404.4</v>
      </c>
      <c r="Y228" s="25"/>
      <c r="Z228" s="26"/>
      <c r="AA228" s="26"/>
      <c r="AB228" s="26">
        <v>531</v>
      </c>
      <c r="AC228" s="24" t="s">
        <v>249</v>
      </c>
      <c r="AD228" s="24">
        <v>247.02</v>
      </c>
      <c r="AE228" s="27">
        <v>48.821449999999999</v>
      </c>
      <c r="AF228" s="27">
        <v>46.590899999999998</v>
      </c>
      <c r="AG228" s="27">
        <v>1.0444</v>
      </c>
      <c r="AH228" s="27">
        <v>0.67499999999999993</v>
      </c>
      <c r="AI228" s="27">
        <v>2879.3069999999998</v>
      </c>
    </row>
    <row r="229" spans="1:35" s="27" customFormat="1" ht="16.5" x14ac:dyDescent="0.25">
      <c r="A229" s="28">
        <v>532</v>
      </c>
      <c r="B229" s="27" t="s">
        <v>250</v>
      </c>
      <c r="C229" s="27" t="b">
        <f t="shared" si="17"/>
        <v>1</v>
      </c>
      <c r="D229" s="135">
        <v>532</v>
      </c>
      <c r="E229" s="133" t="s">
        <v>250</v>
      </c>
      <c r="F229" s="119">
        <f t="shared" si="18"/>
        <v>402.67</v>
      </c>
      <c r="G229" s="121">
        <v>1717645.26</v>
      </c>
      <c r="H229" s="121">
        <f t="shared" si="19"/>
        <v>198.12610000000001</v>
      </c>
      <c r="I229" s="121">
        <v>474099.91</v>
      </c>
      <c r="J229" s="121">
        <f t="shared" si="20"/>
        <v>98.625100000000003</v>
      </c>
      <c r="K229" s="121">
        <v>215480.06</v>
      </c>
      <c r="L229" s="121">
        <f t="shared" si="21"/>
        <v>4.6307</v>
      </c>
      <c r="M229" s="121">
        <v>3854.22</v>
      </c>
      <c r="N229" s="122">
        <v>2411079.4500000002</v>
      </c>
      <c r="O229" s="124">
        <v>1282630</v>
      </c>
      <c r="P229" s="125">
        <v>1205728179.2051699</v>
      </c>
      <c r="Q229" s="126">
        <v>6085660.4920056965</v>
      </c>
      <c r="R229" s="127">
        <v>341958.66</v>
      </c>
      <c r="S229" s="128">
        <v>1470408.11</v>
      </c>
      <c r="T229" s="134">
        <v>0</v>
      </c>
      <c r="U229" s="150">
        <v>0</v>
      </c>
      <c r="V229" s="130">
        <v>1470408.11</v>
      </c>
      <c r="W229" s="131"/>
      <c r="X229" s="132">
        <v>2753038.1100000003</v>
      </c>
      <c r="Y229" s="25"/>
      <c r="Z229" s="26"/>
      <c r="AA229" s="26"/>
      <c r="AB229" s="26">
        <v>532</v>
      </c>
      <c r="AC229" s="24" t="s">
        <v>250</v>
      </c>
      <c r="AD229" s="24">
        <v>402.67</v>
      </c>
      <c r="AE229" s="27">
        <v>198.12610000000001</v>
      </c>
      <c r="AF229" s="27">
        <v>98.625100000000003</v>
      </c>
      <c r="AG229" s="27">
        <v>4.6307</v>
      </c>
      <c r="AH229" s="27">
        <v>0</v>
      </c>
      <c r="AI229" s="27">
        <v>0</v>
      </c>
    </row>
    <row r="230" spans="1:35" s="27" customFormat="1" ht="16.5" x14ac:dyDescent="0.25">
      <c r="A230" s="28">
        <v>535</v>
      </c>
      <c r="B230" s="27" t="s">
        <v>251</v>
      </c>
      <c r="C230" s="27" t="b">
        <f t="shared" si="17"/>
        <v>1</v>
      </c>
      <c r="D230" s="135">
        <v>535</v>
      </c>
      <c r="E230" s="133" t="s">
        <v>251</v>
      </c>
      <c r="F230" s="119">
        <f t="shared" si="18"/>
        <v>242.12</v>
      </c>
      <c r="G230" s="121">
        <v>1032796.76</v>
      </c>
      <c r="H230" s="121">
        <f t="shared" si="19"/>
        <v>90.847049999999996</v>
      </c>
      <c r="I230" s="121">
        <v>217389.72</v>
      </c>
      <c r="J230" s="121">
        <f t="shared" si="20"/>
        <v>56.894600000000004</v>
      </c>
      <c r="K230" s="121">
        <v>124305.60000000001</v>
      </c>
      <c r="L230" s="121">
        <f t="shared" si="21"/>
        <v>0</v>
      </c>
      <c r="M230" s="121">
        <v>0</v>
      </c>
      <c r="N230" s="122">
        <v>1374492.08</v>
      </c>
      <c r="O230" s="124">
        <v>261517</v>
      </c>
      <c r="P230" s="125">
        <v>259092317.783784</v>
      </c>
      <c r="Q230" s="126">
        <v>2851961.8169636112</v>
      </c>
      <c r="R230" s="127">
        <v>806034.89</v>
      </c>
      <c r="S230" s="128">
        <v>1919009.9700000002</v>
      </c>
      <c r="T230" s="134">
        <v>454428.38880000031</v>
      </c>
      <c r="U230" s="150">
        <v>363542.71104000026</v>
      </c>
      <c r="V230" s="130">
        <v>2282552.6800000002</v>
      </c>
      <c r="W230" s="131"/>
      <c r="X230" s="132">
        <v>2544069.6800000002</v>
      </c>
      <c r="Y230" s="25"/>
      <c r="Z230" s="26"/>
      <c r="AA230" s="26"/>
      <c r="AB230" s="26">
        <v>535</v>
      </c>
      <c r="AC230" s="24" t="s">
        <v>251</v>
      </c>
      <c r="AD230" s="24">
        <v>242.12</v>
      </c>
      <c r="AE230" s="27">
        <v>90.847049999999996</v>
      </c>
      <c r="AF230" s="27">
        <v>56.894600000000004</v>
      </c>
      <c r="AG230" s="27">
        <v>0</v>
      </c>
      <c r="AH230" s="27">
        <v>0</v>
      </c>
      <c r="AI230" s="27">
        <v>0</v>
      </c>
    </row>
    <row r="231" spans="1:35" s="27" customFormat="1" ht="16.5" x14ac:dyDescent="0.25">
      <c r="A231" s="28">
        <v>537</v>
      </c>
      <c r="B231" s="27" t="s">
        <v>252</v>
      </c>
      <c r="C231" s="27" t="b">
        <f t="shared" si="17"/>
        <v>1</v>
      </c>
      <c r="D231" s="135">
        <v>537</v>
      </c>
      <c r="E231" s="133" t="s">
        <v>252</v>
      </c>
      <c r="F231" s="119">
        <f t="shared" si="18"/>
        <v>217</v>
      </c>
      <c r="G231" s="121">
        <v>925643.88</v>
      </c>
      <c r="H231" s="121">
        <f t="shared" si="19"/>
        <v>57.619500000000002</v>
      </c>
      <c r="I231" s="121">
        <v>137878.85</v>
      </c>
      <c r="J231" s="121">
        <f t="shared" si="20"/>
        <v>33.240200000000002</v>
      </c>
      <c r="K231" s="121">
        <v>72624.52</v>
      </c>
      <c r="L231" s="121">
        <f t="shared" si="21"/>
        <v>0</v>
      </c>
      <c r="M231" s="121">
        <v>0</v>
      </c>
      <c r="N231" s="122">
        <v>1136147.25</v>
      </c>
      <c r="O231" s="124">
        <v>2337640</v>
      </c>
      <c r="P231" s="125">
        <v>2104698121.812</v>
      </c>
      <c r="Q231" s="126">
        <v>36527531.856611043</v>
      </c>
      <c r="R231" s="127">
        <v>0</v>
      </c>
      <c r="S231" s="128">
        <v>0</v>
      </c>
      <c r="T231" s="134">
        <v>0</v>
      </c>
      <c r="U231" s="150" t="s">
        <v>310</v>
      </c>
      <c r="V231" s="130">
        <v>0</v>
      </c>
      <c r="W231" s="131"/>
      <c r="X231" s="132">
        <v>2337640</v>
      </c>
      <c r="Y231" s="25"/>
      <c r="Z231" s="26"/>
      <c r="AA231" s="26"/>
      <c r="AB231" s="26">
        <v>537</v>
      </c>
      <c r="AC231" s="24" t="s">
        <v>252</v>
      </c>
      <c r="AD231" s="24">
        <v>217</v>
      </c>
      <c r="AE231" s="27">
        <v>57.619500000000002</v>
      </c>
      <c r="AF231" s="27">
        <v>33.240200000000002</v>
      </c>
      <c r="AG231" s="27">
        <v>0</v>
      </c>
      <c r="AH231" s="27">
        <v>0</v>
      </c>
      <c r="AI231" s="27">
        <v>0</v>
      </c>
    </row>
    <row r="232" spans="1:35" s="27" customFormat="1" ht="16.5" x14ac:dyDescent="0.25">
      <c r="A232" s="28">
        <v>539</v>
      </c>
      <c r="B232" s="27" t="s">
        <v>253</v>
      </c>
      <c r="C232" s="27" t="b">
        <f t="shared" si="17"/>
        <v>1</v>
      </c>
      <c r="D232" s="135">
        <v>539</v>
      </c>
      <c r="E232" s="133" t="s">
        <v>253</v>
      </c>
      <c r="F232" s="119">
        <f t="shared" si="18"/>
        <v>129</v>
      </c>
      <c r="G232" s="121">
        <v>550267.56000000006</v>
      </c>
      <c r="H232" s="121">
        <f t="shared" si="19"/>
        <v>49.451899999999995</v>
      </c>
      <c r="I232" s="121">
        <v>118334.44</v>
      </c>
      <c r="J232" s="121">
        <f t="shared" si="20"/>
        <v>34.466000000000001</v>
      </c>
      <c r="K232" s="121">
        <v>75302.7</v>
      </c>
      <c r="L232" s="121">
        <f t="shared" si="21"/>
        <v>0</v>
      </c>
      <c r="M232" s="121">
        <v>0</v>
      </c>
      <c r="N232" s="122">
        <v>743904.7</v>
      </c>
      <c r="O232" s="124">
        <v>244132</v>
      </c>
      <c r="P232" s="125">
        <v>222792517.32247299</v>
      </c>
      <c r="Q232" s="126">
        <v>4505236.7517218348</v>
      </c>
      <c r="R232" s="127">
        <v>258074.69</v>
      </c>
      <c r="S232" s="128">
        <v>757847.3899999999</v>
      </c>
      <c r="T232" s="134">
        <v>98665.977200000081</v>
      </c>
      <c r="U232" s="150">
        <v>78932.781760000071</v>
      </c>
      <c r="V232" s="130">
        <v>836780.17</v>
      </c>
      <c r="W232" s="131"/>
      <c r="X232" s="132">
        <v>1080912.17</v>
      </c>
      <c r="Y232" s="25"/>
      <c r="Z232" s="26"/>
      <c r="AA232" s="26"/>
      <c r="AB232" s="26">
        <v>539</v>
      </c>
      <c r="AC232" s="24" t="s">
        <v>253</v>
      </c>
      <c r="AD232" s="24">
        <v>129</v>
      </c>
      <c r="AE232" s="27">
        <v>49.451899999999995</v>
      </c>
      <c r="AF232" s="27">
        <v>34.466000000000001</v>
      </c>
      <c r="AG232" s="27">
        <v>0</v>
      </c>
      <c r="AH232" s="27">
        <v>0</v>
      </c>
      <c r="AI232" s="27">
        <v>0</v>
      </c>
    </row>
    <row r="233" spans="1:35" s="27" customFormat="1" ht="16.5" x14ac:dyDescent="0.25">
      <c r="A233" s="28">
        <v>543</v>
      </c>
      <c r="B233" s="27" t="s">
        <v>254</v>
      </c>
      <c r="C233" s="27" t="b">
        <f t="shared" si="17"/>
        <v>1</v>
      </c>
      <c r="D233" s="135">
        <v>543</v>
      </c>
      <c r="E233" s="133" t="s">
        <v>254</v>
      </c>
      <c r="F233" s="119">
        <f t="shared" si="18"/>
        <v>599.38</v>
      </c>
      <c r="G233" s="121">
        <v>2556739.2999999998</v>
      </c>
      <c r="H233" s="121">
        <f t="shared" si="19"/>
        <v>208.09370000000001</v>
      </c>
      <c r="I233" s="121">
        <v>497951.58</v>
      </c>
      <c r="J233" s="121">
        <f t="shared" si="20"/>
        <v>116.87179999999999</v>
      </c>
      <c r="K233" s="121">
        <v>255346.18</v>
      </c>
      <c r="L233" s="121">
        <f t="shared" si="21"/>
        <v>3</v>
      </c>
      <c r="M233" s="121">
        <v>2496.96</v>
      </c>
      <c r="N233" s="122">
        <v>3312534.02</v>
      </c>
      <c r="O233" s="124">
        <v>2494360</v>
      </c>
      <c r="P233" s="125">
        <v>2246402380.5862098</v>
      </c>
      <c r="Q233" s="126">
        <v>10795148.438353539</v>
      </c>
      <c r="R233" s="127">
        <v>0</v>
      </c>
      <c r="S233" s="128">
        <v>818174.02</v>
      </c>
      <c r="T233" s="134">
        <v>265384.3712000004</v>
      </c>
      <c r="U233" s="150">
        <v>212307.49696000034</v>
      </c>
      <c r="V233" s="130">
        <v>1030481.52</v>
      </c>
      <c r="W233" s="131"/>
      <c r="X233" s="132">
        <v>3524841.52</v>
      </c>
      <c r="Y233" s="25"/>
      <c r="Z233" s="26"/>
      <c r="AA233" s="26"/>
      <c r="AB233" s="26">
        <v>543</v>
      </c>
      <c r="AC233" s="24" t="s">
        <v>254</v>
      </c>
      <c r="AD233" s="24">
        <v>599.38</v>
      </c>
      <c r="AE233" s="27">
        <v>208.09370000000001</v>
      </c>
      <c r="AF233" s="27">
        <v>116.87179999999999</v>
      </c>
      <c r="AG233" s="27">
        <v>3</v>
      </c>
      <c r="AH233" s="27">
        <v>0</v>
      </c>
      <c r="AI233" s="27">
        <v>0</v>
      </c>
    </row>
    <row r="234" spans="1:35" s="27" customFormat="1" ht="16.5" x14ac:dyDescent="0.25">
      <c r="A234" s="28">
        <v>545</v>
      </c>
      <c r="B234" s="27" t="s">
        <v>255</v>
      </c>
      <c r="C234" s="27" t="b">
        <f t="shared" si="17"/>
        <v>1</v>
      </c>
      <c r="D234" s="135">
        <v>545</v>
      </c>
      <c r="E234" s="133" t="s">
        <v>255</v>
      </c>
      <c r="F234" s="119">
        <f t="shared" si="18"/>
        <v>367</v>
      </c>
      <c r="G234" s="121">
        <v>1565489.88</v>
      </c>
      <c r="H234" s="121">
        <f t="shared" si="19"/>
        <v>98.081099999999992</v>
      </c>
      <c r="I234" s="121">
        <v>234700.23</v>
      </c>
      <c r="J234" s="121">
        <f t="shared" si="20"/>
        <v>56.910699999999999</v>
      </c>
      <c r="K234" s="121">
        <v>124340.77</v>
      </c>
      <c r="L234" s="121">
        <f t="shared" si="21"/>
        <v>3</v>
      </c>
      <c r="M234" s="121">
        <v>2496.96</v>
      </c>
      <c r="N234" s="122">
        <v>1927027.8399999999</v>
      </c>
      <c r="O234" s="124">
        <v>812857</v>
      </c>
      <c r="P234" s="125">
        <v>773182896.05156398</v>
      </c>
      <c r="Q234" s="126">
        <v>7883097.722716854</v>
      </c>
      <c r="R234" s="127">
        <v>0</v>
      </c>
      <c r="S234" s="128">
        <v>1114170.8399999999</v>
      </c>
      <c r="T234" s="134">
        <v>333932.63320000004</v>
      </c>
      <c r="U234" s="150">
        <v>267146.10656000004</v>
      </c>
      <c r="V234" s="130">
        <v>1381316.95</v>
      </c>
      <c r="W234" s="131"/>
      <c r="X234" s="132">
        <v>2194173.9500000002</v>
      </c>
      <c r="Y234" s="25"/>
      <c r="Z234" s="26"/>
      <c r="AA234" s="26"/>
      <c r="AB234" s="26">
        <v>545</v>
      </c>
      <c r="AC234" s="24" t="s">
        <v>255</v>
      </c>
      <c r="AD234" s="24">
        <v>367</v>
      </c>
      <c r="AE234" s="27">
        <v>98.081099999999992</v>
      </c>
      <c r="AF234" s="27">
        <v>56.910699999999999</v>
      </c>
      <c r="AG234" s="27">
        <v>3</v>
      </c>
      <c r="AH234" s="27">
        <v>0</v>
      </c>
      <c r="AI234" s="27">
        <v>0</v>
      </c>
    </row>
    <row r="235" spans="1:35" s="27" customFormat="1" ht="16.5" x14ac:dyDescent="0.25">
      <c r="A235" s="28">
        <v>547</v>
      </c>
      <c r="B235" s="27" t="s">
        <v>256</v>
      </c>
      <c r="C235" s="27" t="b">
        <f t="shared" si="17"/>
        <v>1</v>
      </c>
      <c r="D235" s="135">
        <v>547</v>
      </c>
      <c r="E235" s="133" t="s">
        <v>256</v>
      </c>
      <c r="F235" s="119">
        <f t="shared" si="18"/>
        <v>322</v>
      </c>
      <c r="G235" s="121">
        <v>1373536.08</v>
      </c>
      <c r="H235" s="121">
        <f t="shared" si="19"/>
        <v>65.289950000000005</v>
      </c>
      <c r="I235" s="121">
        <v>156233.63</v>
      </c>
      <c r="J235" s="121">
        <f t="shared" si="20"/>
        <v>55.355600000000003</v>
      </c>
      <c r="K235" s="121">
        <v>120943.13</v>
      </c>
      <c r="L235" s="121">
        <f t="shared" si="21"/>
        <v>2</v>
      </c>
      <c r="M235" s="121">
        <v>1664.64</v>
      </c>
      <c r="N235" s="122">
        <v>1653017.3259999997</v>
      </c>
      <c r="O235" s="124">
        <v>591683</v>
      </c>
      <c r="P235" s="125">
        <v>541382385.80594897</v>
      </c>
      <c r="Q235" s="126">
        <v>8291971.2115869122</v>
      </c>
      <c r="R235" s="127">
        <v>0</v>
      </c>
      <c r="S235" s="128">
        <v>1061334.3259999997</v>
      </c>
      <c r="T235" s="134">
        <v>186525.31960000028</v>
      </c>
      <c r="U235" s="150">
        <v>149220.25568000023</v>
      </c>
      <c r="V235" s="130">
        <v>1210554.58</v>
      </c>
      <c r="W235" s="131"/>
      <c r="X235" s="132">
        <v>1802237.58</v>
      </c>
      <c r="Y235" s="25"/>
      <c r="Z235" s="26"/>
      <c r="AA235" s="26"/>
      <c r="AB235" s="26">
        <v>547</v>
      </c>
      <c r="AC235" s="24" t="s">
        <v>256</v>
      </c>
      <c r="AD235" s="24">
        <v>322</v>
      </c>
      <c r="AE235" s="27">
        <v>65.289950000000005</v>
      </c>
      <c r="AF235" s="27">
        <v>55.355600000000003</v>
      </c>
      <c r="AG235" s="27">
        <v>2</v>
      </c>
      <c r="AH235" s="27">
        <v>0.15</v>
      </c>
      <c r="AI235" s="27">
        <v>639.846</v>
      </c>
    </row>
    <row r="236" spans="1:35" s="27" customFormat="1" ht="16.5" x14ac:dyDescent="0.25">
      <c r="A236" s="28">
        <v>549</v>
      </c>
      <c r="B236" s="27" t="s">
        <v>257</v>
      </c>
      <c r="C236" s="27" t="b">
        <f t="shared" si="17"/>
        <v>1</v>
      </c>
      <c r="D236" s="135">
        <v>549</v>
      </c>
      <c r="E236" s="133" t="s">
        <v>257</v>
      </c>
      <c r="F236" s="119">
        <f t="shared" si="18"/>
        <v>80.08</v>
      </c>
      <c r="G236" s="121">
        <v>341592.45</v>
      </c>
      <c r="H236" s="121">
        <f t="shared" si="19"/>
        <v>42.803449999999998</v>
      </c>
      <c r="I236" s="121">
        <v>102425.23</v>
      </c>
      <c r="J236" s="121">
        <f t="shared" si="20"/>
        <v>15.151</v>
      </c>
      <c r="K236" s="121">
        <v>33102.51</v>
      </c>
      <c r="L236" s="121">
        <f t="shared" si="21"/>
        <v>0</v>
      </c>
      <c r="M236" s="121">
        <v>0</v>
      </c>
      <c r="N236" s="122">
        <v>477120.19</v>
      </c>
      <c r="O236" s="124">
        <v>140214</v>
      </c>
      <c r="P236" s="125">
        <v>144127793.308312</v>
      </c>
      <c r="Q236" s="126">
        <v>3367200.384742632</v>
      </c>
      <c r="R236" s="127">
        <v>331031.67999999999</v>
      </c>
      <c r="S236" s="128">
        <v>667937.87</v>
      </c>
      <c r="T236" s="134">
        <v>189718.48359999992</v>
      </c>
      <c r="U236" s="150">
        <v>151774.78687999994</v>
      </c>
      <c r="V236" s="130">
        <v>819712.66</v>
      </c>
      <c r="W236" s="131"/>
      <c r="X236" s="132">
        <v>959926.66</v>
      </c>
      <c r="Y236" s="25"/>
      <c r="Z236" s="26"/>
      <c r="AA236" s="26"/>
      <c r="AB236" s="26">
        <v>549</v>
      </c>
      <c r="AC236" s="24" t="s">
        <v>257</v>
      </c>
      <c r="AD236" s="24">
        <v>80.08</v>
      </c>
      <c r="AE236" s="27">
        <v>42.803449999999998</v>
      </c>
      <c r="AF236" s="27">
        <v>15.151</v>
      </c>
      <c r="AG236" s="27">
        <v>0</v>
      </c>
      <c r="AH236" s="27">
        <v>0</v>
      </c>
      <c r="AI236" s="27">
        <v>0</v>
      </c>
    </row>
    <row r="237" spans="1:35" s="27" customFormat="1" ht="16.5" x14ac:dyDescent="0.25">
      <c r="A237" s="28">
        <v>551</v>
      </c>
      <c r="B237" s="27" t="s">
        <v>258</v>
      </c>
      <c r="C237" s="27" t="b">
        <f t="shared" si="17"/>
        <v>1</v>
      </c>
      <c r="D237" s="135">
        <v>551</v>
      </c>
      <c r="E237" s="133" t="s">
        <v>258</v>
      </c>
      <c r="F237" s="119">
        <f t="shared" si="18"/>
        <v>87</v>
      </c>
      <c r="G237" s="121">
        <v>371110.68</v>
      </c>
      <c r="H237" s="121">
        <f t="shared" si="19"/>
        <v>34.989699999999999</v>
      </c>
      <c r="I237" s="121">
        <v>83727.55</v>
      </c>
      <c r="J237" s="121">
        <f t="shared" si="20"/>
        <v>17.4635</v>
      </c>
      <c r="K237" s="121">
        <v>38154.949999999997</v>
      </c>
      <c r="L237" s="121">
        <f t="shared" si="21"/>
        <v>0</v>
      </c>
      <c r="M237" s="121">
        <v>0</v>
      </c>
      <c r="N237" s="122">
        <v>492993.18</v>
      </c>
      <c r="O237" s="124">
        <v>460009</v>
      </c>
      <c r="P237" s="125">
        <v>415433197.56326997</v>
      </c>
      <c r="Q237" s="126">
        <v>11873013.988781555</v>
      </c>
      <c r="R237" s="127">
        <v>0</v>
      </c>
      <c r="S237" s="128">
        <v>32984.179999999993</v>
      </c>
      <c r="T237" s="134">
        <v>79171.436799999952</v>
      </c>
      <c r="U237" s="150">
        <v>63337.149439999965</v>
      </c>
      <c r="V237" s="130">
        <v>96321.33</v>
      </c>
      <c r="W237" s="131"/>
      <c r="X237" s="132">
        <v>556330.32999999996</v>
      </c>
      <c r="Y237" s="25"/>
      <c r="Z237" s="26"/>
      <c r="AA237" s="26"/>
      <c r="AB237" s="26">
        <v>551</v>
      </c>
      <c r="AC237" s="24" t="s">
        <v>258</v>
      </c>
      <c r="AD237" s="24">
        <v>87</v>
      </c>
      <c r="AE237" s="27">
        <v>34.989699999999999</v>
      </c>
      <c r="AF237" s="27">
        <v>17.4635</v>
      </c>
      <c r="AG237" s="27">
        <v>0</v>
      </c>
      <c r="AH237" s="27">
        <v>0</v>
      </c>
      <c r="AI237" s="27">
        <v>0</v>
      </c>
    </row>
    <row r="238" spans="1:35" s="27" customFormat="1" ht="16.5" x14ac:dyDescent="0.25">
      <c r="A238" s="28">
        <v>553</v>
      </c>
      <c r="B238" s="27" t="s">
        <v>259</v>
      </c>
      <c r="C238" s="27" t="b">
        <f t="shared" si="17"/>
        <v>1</v>
      </c>
      <c r="D238" s="135">
        <v>553</v>
      </c>
      <c r="E238" s="133" t="s">
        <v>259</v>
      </c>
      <c r="F238" s="119">
        <f t="shared" si="18"/>
        <v>38.04</v>
      </c>
      <c r="G238" s="121">
        <v>162264.95000000001</v>
      </c>
      <c r="H238" s="121">
        <f t="shared" si="19"/>
        <v>3</v>
      </c>
      <c r="I238" s="121">
        <v>7178.76</v>
      </c>
      <c r="J238" s="121">
        <f t="shared" si="20"/>
        <v>7.3017000000000003</v>
      </c>
      <c r="K238" s="121">
        <v>15953.05</v>
      </c>
      <c r="L238" s="121">
        <f t="shared" si="21"/>
        <v>4</v>
      </c>
      <c r="M238" s="121">
        <v>3329.28</v>
      </c>
      <c r="N238" s="122">
        <v>188726.04</v>
      </c>
      <c r="O238" s="124">
        <v>764424</v>
      </c>
      <c r="P238" s="125">
        <v>687129548.45643902</v>
      </c>
      <c r="Q238" s="126">
        <v>229043182.818813</v>
      </c>
      <c r="R238" s="127">
        <v>0</v>
      </c>
      <c r="S238" s="128">
        <v>0</v>
      </c>
      <c r="T238" s="134">
        <v>0</v>
      </c>
      <c r="U238" s="150" t="s">
        <v>310</v>
      </c>
      <c r="V238" s="130">
        <v>0</v>
      </c>
      <c r="W238" s="131"/>
      <c r="X238" s="132">
        <v>764424</v>
      </c>
      <c r="Y238" s="25"/>
      <c r="Z238" s="26"/>
      <c r="AA238" s="26"/>
      <c r="AB238" s="26">
        <v>553</v>
      </c>
      <c r="AC238" s="24" t="s">
        <v>259</v>
      </c>
      <c r="AD238" s="24">
        <v>38.04</v>
      </c>
      <c r="AE238" s="27">
        <v>3</v>
      </c>
      <c r="AF238" s="27">
        <v>7.3017000000000003</v>
      </c>
      <c r="AG238" s="27">
        <v>4</v>
      </c>
      <c r="AH238" s="27">
        <v>0</v>
      </c>
      <c r="AI238" s="27">
        <v>0</v>
      </c>
    </row>
    <row r="239" spans="1:35" s="27" customFormat="1" ht="16.5" x14ac:dyDescent="0.25">
      <c r="A239" s="28">
        <v>555</v>
      </c>
      <c r="B239" s="27" t="s">
        <v>260</v>
      </c>
      <c r="C239" s="27" t="b">
        <f t="shared" si="17"/>
        <v>1</v>
      </c>
      <c r="D239" s="135">
        <v>555</v>
      </c>
      <c r="E239" s="133" t="s">
        <v>260</v>
      </c>
      <c r="F239" s="119">
        <f t="shared" si="18"/>
        <v>1217.72</v>
      </c>
      <c r="G239" s="121">
        <v>5194355.1399999997</v>
      </c>
      <c r="H239" s="121">
        <f t="shared" si="19"/>
        <v>201.6396</v>
      </c>
      <c r="I239" s="121">
        <v>482507.43</v>
      </c>
      <c r="J239" s="121">
        <f t="shared" si="20"/>
        <v>301.78359999999998</v>
      </c>
      <c r="K239" s="121">
        <v>659348.88</v>
      </c>
      <c r="L239" s="121">
        <f t="shared" si="21"/>
        <v>4</v>
      </c>
      <c r="M239" s="121">
        <v>3329.28</v>
      </c>
      <c r="N239" s="122">
        <v>6340180.5759999994</v>
      </c>
      <c r="O239" s="124">
        <v>1847094</v>
      </c>
      <c r="P239" s="125">
        <v>1695353451.2886701</v>
      </c>
      <c r="Q239" s="126">
        <v>8407839.785878716</v>
      </c>
      <c r="R239" s="127">
        <v>0</v>
      </c>
      <c r="S239" s="128">
        <v>4493086.5759999994</v>
      </c>
      <c r="T239" s="134">
        <v>3097378.3956000004</v>
      </c>
      <c r="U239" s="150">
        <v>2477902.7164800004</v>
      </c>
      <c r="V239" s="130">
        <v>6970989.29</v>
      </c>
      <c r="W239" s="131"/>
      <c r="X239" s="132">
        <v>8818083.2899999991</v>
      </c>
      <c r="Y239" s="25"/>
      <c r="Z239" s="26"/>
      <c r="AA239" s="26"/>
      <c r="AB239" s="26">
        <v>555</v>
      </c>
      <c r="AC239" s="24" t="s">
        <v>260</v>
      </c>
      <c r="AD239" s="24">
        <v>1217.72</v>
      </c>
      <c r="AE239" s="27">
        <v>201.6396</v>
      </c>
      <c r="AF239" s="27">
        <v>301.78359999999998</v>
      </c>
      <c r="AG239" s="27">
        <v>4</v>
      </c>
      <c r="AH239" s="27">
        <v>0.15</v>
      </c>
      <c r="AI239" s="27">
        <v>639.846</v>
      </c>
    </row>
    <row r="240" spans="1:35" s="27" customFormat="1" ht="16.5" x14ac:dyDescent="0.25">
      <c r="A240" s="28">
        <v>557</v>
      </c>
      <c r="B240" s="27" t="s">
        <v>261</v>
      </c>
      <c r="C240" s="27" t="b">
        <f t="shared" si="17"/>
        <v>1</v>
      </c>
      <c r="D240" s="135">
        <v>557</v>
      </c>
      <c r="E240" s="133" t="s">
        <v>261</v>
      </c>
      <c r="F240" s="119">
        <f t="shared" si="18"/>
        <v>193.17</v>
      </c>
      <c r="G240" s="121">
        <v>823993.68</v>
      </c>
      <c r="H240" s="121">
        <f t="shared" si="19"/>
        <v>55.050750000000001</v>
      </c>
      <c r="I240" s="121">
        <v>131732.04</v>
      </c>
      <c r="J240" s="121">
        <f t="shared" si="20"/>
        <v>60.331299999999999</v>
      </c>
      <c r="K240" s="121">
        <v>131814.24</v>
      </c>
      <c r="L240" s="121">
        <f t="shared" si="21"/>
        <v>0</v>
      </c>
      <c r="M240" s="121">
        <v>0</v>
      </c>
      <c r="N240" s="122">
        <v>1087539.96</v>
      </c>
      <c r="O240" s="124">
        <v>402046</v>
      </c>
      <c r="P240" s="125">
        <v>386747160.21654701</v>
      </c>
      <c r="Q240" s="126">
        <v>7025284.1281280816</v>
      </c>
      <c r="R240" s="127">
        <v>0</v>
      </c>
      <c r="S240" s="128">
        <v>685493.96</v>
      </c>
      <c r="T240" s="134">
        <v>0</v>
      </c>
      <c r="U240" s="150">
        <v>0</v>
      </c>
      <c r="V240" s="130">
        <v>685493.96</v>
      </c>
      <c r="W240" s="131"/>
      <c r="X240" s="132">
        <v>1087539.96</v>
      </c>
      <c r="Y240" s="25"/>
      <c r="Z240" s="26"/>
      <c r="AA240" s="26"/>
      <c r="AB240" s="26">
        <v>557</v>
      </c>
      <c r="AC240" s="24" t="s">
        <v>261</v>
      </c>
      <c r="AD240" s="24">
        <v>193.17</v>
      </c>
      <c r="AE240" s="27">
        <v>55.050750000000001</v>
      </c>
      <c r="AF240" s="27">
        <v>60.331299999999999</v>
      </c>
      <c r="AG240" s="27">
        <v>0</v>
      </c>
      <c r="AH240" s="27">
        <v>0</v>
      </c>
      <c r="AI240" s="27">
        <v>0</v>
      </c>
    </row>
    <row r="241" spans="1:35" s="27" customFormat="1" ht="16.5" x14ac:dyDescent="0.25">
      <c r="A241" s="28">
        <v>559</v>
      </c>
      <c r="B241" s="27" t="s">
        <v>262</v>
      </c>
      <c r="C241" s="27" t="b">
        <f t="shared" si="17"/>
        <v>1</v>
      </c>
      <c r="D241" s="135">
        <v>559</v>
      </c>
      <c r="E241" s="133" t="s">
        <v>262</v>
      </c>
      <c r="F241" s="119">
        <f t="shared" si="18"/>
        <v>116</v>
      </c>
      <c r="G241" s="121">
        <v>494814.24</v>
      </c>
      <c r="H241" s="121">
        <f t="shared" si="19"/>
        <v>34.78145</v>
      </c>
      <c r="I241" s="121">
        <v>83229.23</v>
      </c>
      <c r="J241" s="121">
        <f t="shared" si="20"/>
        <v>22.082100000000001</v>
      </c>
      <c r="K241" s="121">
        <v>48245.86</v>
      </c>
      <c r="L241" s="121">
        <f t="shared" si="21"/>
        <v>0</v>
      </c>
      <c r="M241" s="121">
        <v>0</v>
      </c>
      <c r="N241" s="122">
        <v>626289.32999999996</v>
      </c>
      <c r="O241" s="124">
        <v>202020</v>
      </c>
      <c r="P241" s="125">
        <v>189457335.67377701</v>
      </c>
      <c r="Q241" s="126">
        <v>5447079.8564688079</v>
      </c>
      <c r="R241" s="127">
        <v>109117.34</v>
      </c>
      <c r="S241" s="128">
        <v>533386.66999999993</v>
      </c>
      <c r="T241" s="134">
        <v>249532.78839999996</v>
      </c>
      <c r="U241" s="150">
        <v>199626.23071999999</v>
      </c>
      <c r="V241" s="130">
        <v>733012.9</v>
      </c>
      <c r="W241" s="131"/>
      <c r="X241" s="132">
        <v>935032.9</v>
      </c>
      <c r="Y241" s="25"/>
      <c r="Z241" s="26"/>
      <c r="AA241" s="26"/>
      <c r="AB241" s="26">
        <v>559</v>
      </c>
      <c r="AC241" s="24" t="s">
        <v>262</v>
      </c>
      <c r="AD241" s="24">
        <v>116</v>
      </c>
      <c r="AE241" s="27">
        <v>34.78145</v>
      </c>
      <c r="AF241" s="27">
        <v>22.082100000000001</v>
      </c>
      <c r="AG241" s="27">
        <v>0</v>
      </c>
      <c r="AH241" s="27">
        <v>0</v>
      </c>
      <c r="AI241" s="27">
        <v>0</v>
      </c>
    </row>
    <row r="242" spans="1:35" s="27" customFormat="1" ht="16.5" x14ac:dyDescent="0.25">
      <c r="A242" s="28">
        <v>561</v>
      </c>
      <c r="B242" s="27" t="s">
        <v>263</v>
      </c>
      <c r="C242" s="27" t="b">
        <f t="shared" si="17"/>
        <v>1</v>
      </c>
      <c r="D242" s="135">
        <v>561</v>
      </c>
      <c r="E242" s="133" t="s">
        <v>263</v>
      </c>
      <c r="F242" s="119">
        <f t="shared" si="18"/>
        <v>0</v>
      </c>
      <c r="G242" s="121">
        <v>0</v>
      </c>
      <c r="H242" s="121">
        <f t="shared" si="19"/>
        <v>0</v>
      </c>
      <c r="I242" s="121">
        <v>0</v>
      </c>
      <c r="J242" s="121">
        <f t="shared" si="20"/>
        <v>0</v>
      </c>
      <c r="K242" s="121">
        <v>0</v>
      </c>
      <c r="L242" s="121">
        <f t="shared" si="21"/>
        <v>0</v>
      </c>
      <c r="M242" s="121">
        <v>0</v>
      </c>
      <c r="N242" s="122">
        <v>0</v>
      </c>
      <c r="O242" s="124">
        <v>14526</v>
      </c>
      <c r="P242" s="125">
        <v>13127677.0605487</v>
      </c>
      <c r="Q242" s="126">
        <v>0</v>
      </c>
      <c r="R242" s="127">
        <v>0</v>
      </c>
      <c r="S242" s="128">
        <v>0</v>
      </c>
      <c r="T242" s="134">
        <v>0</v>
      </c>
      <c r="U242" s="150" t="s">
        <v>310</v>
      </c>
      <c r="V242" s="130">
        <v>0</v>
      </c>
      <c r="W242" s="131"/>
      <c r="X242" s="132">
        <v>14526</v>
      </c>
      <c r="Y242" s="25"/>
      <c r="Z242" s="26"/>
      <c r="AA242" s="26"/>
      <c r="AB242" s="26">
        <v>561</v>
      </c>
      <c r="AC242" s="24" t="s">
        <v>263</v>
      </c>
      <c r="AD242" s="24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</row>
    <row r="243" spans="1:35" s="27" customFormat="1" ht="16.5" x14ac:dyDescent="0.25">
      <c r="A243" s="28">
        <v>563</v>
      </c>
      <c r="B243" s="27" t="s">
        <v>264</v>
      </c>
      <c r="C243" s="27" t="b">
        <f t="shared" si="17"/>
        <v>1</v>
      </c>
      <c r="D243" s="135">
        <v>563</v>
      </c>
      <c r="E243" s="133" t="s">
        <v>264</v>
      </c>
      <c r="F243" s="119">
        <f t="shared" si="18"/>
        <v>166</v>
      </c>
      <c r="G243" s="121">
        <v>708096.24</v>
      </c>
      <c r="H243" s="121">
        <f t="shared" si="19"/>
        <v>31.962350000000001</v>
      </c>
      <c r="I243" s="121">
        <v>76483.350000000006</v>
      </c>
      <c r="J243" s="121">
        <f t="shared" si="20"/>
        <v>32.109400000000001</v>
      </c>
      <c r="K243" s="121">
        <v>70153.899999999994</v>
      </c>
      <c r="L243" s="121">
        <f t="shared" si="21"/>
        <v>0</v>
      </c>
      <c r="M243" s="121">
        <v>0</v>
      </c>
      <c r="N243" s="122">
        <v>854733.49</v>
      </c>
      <c r="O243" s="124">
        <v>307921</v>
      </c>
      <c r="P243" s="125">
        <v>279648137.30376899</v>
      </c>
      <c r="Q243" s="126">
        <v>8749298.3871263843</v>
      </c>
      <c r="R243" s="127">
        <v>0</v>
      </c>
      <c r="S243" s="128">
        <v>546812.49</v>
      </c>
      <c r="T243" s="134">
        <v>224463.07799999998</v>
      </c>
      <c r="U243" s="150">
        <v>179570.46239999999</v>
      </c>
      <c r="V243" s="130">
        <v>726382.95</v>
      </c>
      <c r="W243" s="131"/>
      <c r="X243" s="132">
        <v>1034303.95</v>
      </c>
      <c r="Y243" s="25"/>
      <c r="Z243" s="26"/>
      <c r="AA243" s="26"/>
      <c r="AB243" s="26">
        <v>563</v>
      </c>
      <c r="AC243" s="24" t="s">
        <v>264</v>
      </c>
      <c r="AD243" s="24">
        <v>166</v>
      </c>
      <c r="AE243" s="27">
        <v>31.962350000000001</v>
      </c>
      <c r="AF243" s="27">
        <v>32.109400000000001</v>
      </c>
      <c r="AG243" s="27">
        <v>0</v>
      </c>
      <c r="AH243" s="27">
        <v>0</v>
      </c>
      <c r="AI243" s="27">
        <v>0</v>
      </c>
    </row>
    <row r="244" spans="1:35" s="27" customFormat="1" ht="16.5" x14ac:dyDescent="0.25">
      <c r="A244" s="28">
        <v>567</v>
      </c>
      <c r="B244" s="27" t="s">
        <v>265</v>
      </c>
      <c r="C244" s="27" t="b">
        <f t="shared" si="17"/>
        <v>1</v>
      </c>
      <c r="D244" s="135">
        <v>567</v>
      </c>
      <c r="E244" s="133" t="s">
        <v>265</v>
      </c>
      <c r="F244" s="119">
        <f t="shared" si="18"/>
        <v>249</v>
      </c>
      <c r="G244" s="121">
        <v>1062144.3600000001</v>
      </c>
      <c r="H244" s="121">
        <f t="shared" si="19"/>
        <v>119.8236</v>
      </c>
      <c r="I244" s="121">
        <v>286728.28999999998</v>
      </c>
      <c r="J244" s="121">
        <f t="shared" si="20"/>
        <v>73.540300000000002</v>
      </c>
      <c r="K244" s="121">
        <v>160673.79</v>
      </c>
      <c r="L244" s="121">
        <f t="shared" si="21"/>
        <v>0.2316</v>
      </c>
      <c r="M244" s="121">
        <v>192.77</v>
      </c>
      <c r="N244" s="122">
        <v>1509739.2100000002</v>
      </c>
      <c r="O244" s="124">
        <v>429609</v>
      </c>
      <c r="P244" s="125">
        <v>417935841.67336398</v>
      </c>
      <c r="Q244" s="126">
        <v>3487925.9317310113</v>
      </c>
      <c r="R244" s="127">
        <v>894717.8</v>
      </c>
      <c r="S244" s="128">
        <v>1974848.0100000002</v>
      </c>
      <c r="T244" s="134">
        <v>161408.10040000011</v>
      </c>
      <c r="U244" s="150">
        <v>129126.48032000009</v>
      </c>
      <c r="V244" s="130">
        <v>2103974.4900000002</v>
      </c>
      <c r="W244" s="131"/>
      <c r="X244" s="132">
        <v>2533583.4900000002</v>
      </c>
      <c r="Y244" s="25"/>
      <c r="Z244" s="26"/>
      <c r="AA244" s="26"/>
      <c r="AB244" s="26">
        <v>567</v>
      </c>
      <c r="AC244" s="24" t="s">
        <v>265</v>
      </c>
      <c r="AD244" s="24">
        <v>249</v>
      </c>
      <c r="AE244" s="27">
        <v>119.8236</v>
      </c>
      <c r="AF244" s="27">
        <v>73.540300000000002</v>
      </c>
      <c r="AG244" s="27">
        <v>0.2316</v>
      </c>
      <c r="AH244" s="27">
        <v>0</v>
      </c>
      <c r="AI244" s="27">
        <v>0</v>
      </c>
    </row>
    <row r="245" spans="1:35" s="27" customFormat="1" ht="16.5" x14ac:dyDescent="0.25">
      <c r="A245" s="28">
        <v>569</v>
      </c>
      <c r="B245" s="27" t="s">
        <v>266</v>
      </c>
      <c r="C245" s="27" t="b">
        <f t="shared" si="17"/>
        <v>1</v>
      </c>
      <c r="D245" s="135">
        <v>569</v>
      </c>
      <c r="E245" s="133" t="s">
        <v>266</v>
      </c>
      <c r="F245" s="119">
        <f t="shared" si="18"/>
        <v>180</v>
      </c>
      <c r="G245" s="121">
        <v>767815.2</v>
      </c>
      <c r="H245" s="121">
        <f t="shared" si="19"/>
        <v>20</v>
      </c>
      <c r="I245" s="121">
        <v>47858.400000000001</v>
      </c>
      <c r="J245" s="121">
        <f t="shared" si="20"/>
        <v>28.683199999999999</v>
      </c>
      <c r="K245" s="121">
        <v>62668.2</v>
      </c>
      <c r="L245" s="121">
        <f t="shared" si="21"/>
        <v>3</v>
      </c>
      <c r="M245" s="121">
        <v>2496.96</v>
      </c>
      <c r="N245" s="122">
        <v>880838.75999999989</v>
      </c>
      <c r="O245" s="124">
        <v>361672</v>
      </c>
      <c r="P245" s="125">
        <v>328982318.37543899</v>
      </c>
      <c r="Q245" s="126">
        <v>16449115.918771949</v>
      </c>
      <c r="R245" s="127">
        <v>0</v>
      </c>
      <c r="S245" s="128">
        <v>519166.75999999989</v>
      </c>
      <c r="T245" s="134">
        <v>0</v>
      </c>
      <c r="U245" s="150">
        <v>0</v>
      </c>
      <c r="V245" s="130">
        <v>519166.76</v>
      </c>
      <c r="W245" s="131"/>
      <c r="X245" s="132">
        <v>880838.76</v>
      </c>
      <c r="Y245" s="25"/>
      <c r="Z245" s="26"/>
      <c r="AA245" s="26"/>
      <c r="AB245" s="26">
        <v>569</v>
      </c>
      <c r="AC245" s="24" t="s">
        <v>266</v>
      </c>
      <c r="AD245" s="24">
        <v>180</v>
      </c>
      <c r="AE245" s="27">
        <v>20</v>
      </c>
      <c r="AF245" s="27">
        <v>28.683199999999999</v>
      </c>
      <c r="AG245" s="27">
        <v>3</v>
      </c>
      <c r="AH245" s="27">
        <v>0</v>
      </c>
      <c r="AI245" s="27">
        <v>0</v>
      </c>
    </row>
    <row r="246" spans="1:35" s="27" customFormat="1" ht="16.5" x14ac:dyDescent="0.25">
      <c r="A246" s="28">
        <v>571</v>
      </c>
      <c r="B246" s="27" t="s">
        <v>267</v>
      </c>
      <c r="C246" s="27" t="b">
        <f t="shared" si="17"/>
        <v>1</v>
      </c>
      <c r="D246" s="135">
        <v>571</v>
      </c>
      <c r="E246" s="133" t="s">
        <v>267</v>
      </c>
      <c r="F246" s="119">
        <f t="shared" si="18"/>
        <v>380</v>
      </c>
      <c r="G246" s="121">
        <v>1620943.2</v>
      </c>
      <c r="H246" s="121">
        <f t="shared" si="19"/>
        <v>86.910600000000002</v>
      </c>
      <c r="I246" s="121">
        <v>207970.11</v>
      </c>
      <c r="J246" s="121">
        <f t="shared" si="20"/>
        <v>88.931399999999996</v>
      </c>
      <c r="K246" s="121">
        <v>194300.88</v>
      </c>
      <c r="L246" s="121">
        <f t="shared" si="21"/>
        <v>0</v>
      </c>
      <c r="M246" s="121">
        <v>0</v>
      </c>
      <c r="N246" s="122">
        <v>2023214.19</v>
      </c>
      <c r="O246" s="124">
        <v>841009</v>
      </c>
      <c r="P246" s="125">
        <v>760523415.57438803</v>
      </c>
      <c r="Q246" s="126">
        <v>8750640.4923494719</v>
      </c>
      <c r="R246" s="127">
        <v>0</v>
      </c>
      <c r="S246" s="128">
        <v>1182205.19</v>
      </c>
      <c r="T246" s="134">
        <v>0</v>
      </c>
      <c r="U246" s="150">
        <v>0</v>
      </c>
      <c r="V246" s="130">
        <v>1182205.19</v>
      </c>
      <c r="W246" s="131"/>
      <c r="X246" s="132">
        <v>2023214.19</v>
      </c>
      <c r="Y246" s="25"/>
      <c r="Z246" s="26"/>
      <c r="AA246" s="26"/>
      <c r="AB246" s="26">
        <v>571</v>
      </c>
      <c r="AC246" s="24" t="s">
        <v>267</v>
      </c>
      <c r="AD246" s="24">
        <v>380</v>
      </c>
      <c r="AE246" s="27">
        <v>86.910600000000002</v>
      </c>
      <c r="AF246" s="27">
        <v>88.931399999999996</v>
      </c>
      <c r="AG246" s="27">
        <v>0</v>
      </c>
      <c r="AH246" s="27">
        <v>0</v>
      </c>
      <c r="AI246" s="27">
        <v>0</v>
      </c>
    </row>
    <row r="247" spans="1:35" s="27" customFormat="1" ht="16.5" x14ac:dyDescent="0.25">
      <c r="A247" s="28">
        <v>573</v>
      </c>
      <c r="B247" s="27" t="s">
        <v>268</v>
      </c>
      <c r="C247" s="27" t="b">
        <f t="shared" si="17"/>
        <v>1</v>
      </c>
      <c r="D247" s="135">
        <v>573</v>
      </c>
      <c r="E247" s="133" t="s">
        <v>268</v>
      </c>
      <c r="F247" s="119">
        <f t="shared" si="18"/>
        <v>440.95</v>
      </c>
      <c r="G247" s="121">
        <v>1880933.96</v>
      </c>
      <c r="H247" s="121">
        <f t="shared" si="19"/>
        <v>212.39320000000001</v>
      </c>
      <c r="I247" s="121">
        <v>508239.94</v>
      </c>
      <c r="J247" s="121">
        <f t="shared" si="20"/>
        <v>113.6494</v>
      </c>
      <c r="K247" s="121">
        <v>248305.76</v>
      </c>
      <c r="L247" s="121">
        <f t="shared" si="21"/>
        <v>1.1692</v>
      </c>
      <c r="M247" s="121">
        <v>973.15</v>
      </c>
      <c r="N247" s="122">
        <v>2638452.81</v>
      </c>
      <c r="O247" s="124">
        <v>569015</v>
      </c>
      <c r="P247" s="125">
        <v>564601198.72392201</v>
      </c>
      <c r="Q247" s="126">
        <v>2658282.8392054075</v>
      </c>
      <c r="R247" s="127">
        <v>1975356.44</v>
      </c>
      <c r="S247" s="128">
        <v>4044794.25</v>
      </c>
      <c r="T247" s="134">
        <v>205828.84480000101</v>
      </c>
      <c r="U247" s="150">
        <v>164663.07584000082</v>
      </c>
      <c r="V247" s="130">
        <v>4209457.33</v>
      </c>
      <c r="W247" s="131"/>
      <c r="X247" s="132">
        <v>4778472.33</v>
      </c>
      <c r="Y247" s="25"/>
      <c r="Z247" s="26"/>
      <c r="AA247" s="26"/>
      <c r="AB247" s="26">
        <v>573</v>
      </c>
      <c r="AC247" s="24" t="s">
        <v>268</v>
      </c>
      <c r="AD247" s="24">
        <v>440.95</v>
      </c>
      <c r="AE247" s="27">
        <v>212.39320000000001</v>
      </c>
      <c r="AF247" s="27">
        <v>113.6494</v>
      </c>
      <c r="AG247" s="27">
        <v>1.1692</v>
      </c>
      <c r="AH247" s="27">
        <v>0</v>
      </c>
      <c r="AI247" s="27">
        <v>0</v>
      </c>
    </row>
    <row r="248" spans="1:35" s="27" customFormat="1" ht="16.5" x14ac:dyDescent="0.25">
      <c r="A248" s="28">
        <v>575</v>
      </c>
      <c r="B248" s="27" t="s">
        <v>269</v>
      </c>
      <c r="C248" s="27" t="b">
        <f t="shared" si="17"/>
        <v>1</v>
      </c>
      <c r="D248" s="135">
        <v>575</v>
      </c>
      <c r="E248" s="133" t="s">
        <v>269</v>
      </c>
      <c r="F248" s="119">
        <f t="shared" si="18"/>
        <v>2854</v>
      </c>
      <c r="G248" s="121">
        <v>12174136.560000001</v>
      </c>
      <c r="H248" s="121">
        <f t="shared" si="19"/>
        <v>96.97645</v>
      </c>
      <c r="I248" s="121">
        <v>232056.89</v>
      </c>
      <c r="J248" s="121">
        <f t="shared" si="20"/>
        <v>503.85679999999996</v>
      </c>
      <c r="K248" s="121">
        <v>1100846.49</v>
      </c>
      <c r="L248" s="121">
        <f t="shared" si="21"/>
        <v>82.188900000000004</v>
      </c>
      <c r="M248" s="121">
        <v>68407.47</v>
      </c>
      <c r="N248" s="122">
        <v>13578006.794000002</v>
      </c>
      <c r="O248" s="124">
        <v>5461276</v>
      </c>
      <c r="P248" s="125">
        <v>4927611846.0861197</v>
      </c>
      <c r="Q248" s="126">
        <v>50812458.551391803</v>
      </c>
      <c r="R248" s="127">
        <v>0</v>
      </c>
      <c r="S248" s="128">
        <v>8116730.7940000016</v>
      </c>
      <c r="T248" s="134">
        <v>0</v>
      </c>
      <c r="U248" s="150">
        <v>0</v>
      </c>
      <c r="V248" s="130">
        <v>8116730.79</v>
      </c>
      <c r="W248" s="131"/>
      <c r="X248" s="132">
        <v>13578006.789999999</v>
      </c>
      <c r="Y248" s="25"/>
      <c r="Z248" s="26"/>
      <c r="AA248" s="26"/>
      <c r="AB248" s="26">
        <v>575</v>
      </c>
      <c r="AC248" s="24" t="s">
        <v>269</v>
      </c>
      <c r="AD248" s="24">
        <v>2854</v>
      </c>
      <c r="AE248" s="27">
        <v>96.97645</v>
      </c>
      <c r="AF248" s="27">
        <v>503.85679999999996</v>
      </c>
      <c r="AG248" s="27">
        <v>82.188900000000004</v>
      </c>
      <c r="AH248" s="27">
        <v>0.6</v>
      </c>
      <c r="AI248" s="27">
        <v>2559.384</v>
      </c>
    </row>
    <row r="249" spans="1:35" s="27" customFormat="1" ht="16.5" x14ac:dyDescent="0.25">
      <c r="A249" s="28">
        <v>579</v>
      </c>
      <c r="B249" s="27" t="s">
        <v>270</v>
      </c>
      <c r="C249" s="27" t="b">
        <f t="shared" si="17"/>
        <v>1</v>
      </c>
      <c r="D249" s="135">
        <v>579</v>
      </c>
      <c r="E249" s="133" t="s">
        <v>270</v>
      </c>
      <c r="F249" s="119">
        <f t="shared" si="18"/>
        <v>11</v>
      </c>
      <c r="G249" s="121">
        <v>46922.04</v>
      </c>
      <c r="H249" s="121">
        <f t="shared" si="19"/>
        <v>3</v>
      </c>
      <c r="I249" s="121">
        <v>7178.76</v>
      </c>
      <c r="J249" s="121">
        <f t="shared" si="20"/>
        <v>4</v>
      </c>
      <c r="K249" s="121">
        <v>8739.36</v>
      </c>
      <c r="L249" s="121">
        <f t="shared" si="21"/>
        <v>0</v>
      </c>
      <c r="M249" s="121">
        <v>0</v>
      </c>
      <c r="N249" s="122">
        <v>62840.160000000003</v>
      </c>
      <c r="O249" s="124">
        <v>52957</v>
      </c>
      <c r="P249" s="125">
        <v>48270258.360824697</v>
      </c>
      <c r="Q249" s="126">
        <v>16090086.1202749</v>
      </c>
      <c r="R249" s="127">
        <v>0</v>
      </c>
      <c r="S249" s="128">
        <v>9883.1600000000035</v>
      </c>
      <c r="T249" s="134">
        <v>36760.683200000014</v>
      </c>
      <c r="U249" s="150">
        <v>29408.546560000013</v>
      </c>
      <c r="V249" s="130">
        <v>39291.71</v>
      </c>
      <c r="W249" s="131"/>
      <c r="X249" s="132">
        <v>92248.709999999992</v>
      </c>
      <c r="Y249" s="25"/>
      <c r="Z249" s="26"/>
      <c r="AA249" s="26"/>
      <c r="AB249" s="26">
        <v>579</v>
      </c>
      <c r="AC249" s="24" t="s">
        <v>270</v>
      </c>
      <c r="AD249" s="24">
        <v>11</v>
      </c>
      <c r="AE249" s="27">
        <v>3</v>
      </c>
      <c r="AF249" s="27">
        <v>4</v>
      </c>
      <c r="AG249" s="27">
        <v>0</v>
      </c>
      <c r="AH249" s="27">
        <v>0</v>
      </c>
      <c r="AI249" s="27">
        <v>0</v>
      </c>
    </row>
    <row r="250" spans="1:35" s="27" customFormat="1" ht="16.5" x14ac:dyDescent="0.25">
      <c r="A250" s="28">
        <v>583</v>
      </c>
      <c r="B250" s="27" t="s">
        <v>271</v>
      </c>
      <c r="C250" s="27" t="b">
        <f t="shared" si="17"/>
        <v>1</v>
      </c>
      <c r="D250" s="135">
        <v>583</v>
      </c>
      <c r="E250" s="133" t="s">
        <v>271</v>
      </c>
      <c r="F250" s="119">
        <f t="shared" si="18"/>
        <v>576.07000000000005</v>
      </c>
      <c r="G250" s="121">
        <v>2457307.23</v>
      </c>
      <c r="H250" s="121">
        <f t="shared" si="19"/>
        <v>142.95325</v>
      </c>
      <c r="I250" s="121">
        <v>342075.69</v>
      </c>
      <c r="J250" s="121">
        <f t="shared" si="20"/>
        <v>90.507900000000006</v>
      </c>
      <c r="K250" s="121">
        <v>197745.28</v>
      </c>
      <c r="L250" s="121">
        <f t="shared" si="21"/>
        <v>0</v>
      </c>
      <c r="M250" s="121">
        <v>0</v>
      </c>
      <c r="N250" s="122">
        <v>3014128.9082199996</v>
      </c>
      <c r="O250" s="124">
        <v>5134747</v>
      </c>
      <c r="P250" s="125">
        <v>4585185351.7769003</v>
      </c>
      <c r="Q250" s="126">
        <v>32074719.195099801</v>
      </c>
      <c r="R250" s="127">
        <v>0</v>
      </c>
      <c r="S250" s="128">
        <v>0</v>
      </c>
      <c r="T250" s="134">
        <v>0</v>
      </c>
      <c r="U250" s="150" t="s">
        <v>310</v>
      </c>
      <c r="V250" s="130">
        <v>0</v>
      </c>
      <c r="W250" s="131"/>
      <c r="X250" s="132">
        <v>5134747</v>
      </c>
      <c r="Y250" s="25"/>
      <c r="Z250" s="26"/>
      <c r="AA250" s="26"/>
      <c r="AB250" s="26">
        <v>583</v>
      </c>
      <c r="AC250" s="24" t="s">
        <v>271</v>
      </c>
      <c r="AD250" s="24">
        <v>576.07000000000005</v>
      </c>
      <c r="AE250" s="27">
        <v>142.95325</v>
      </c>
      <c r="AF250" s="27">
        <v>90.507900000000006</v>
      </c>
      <c r="AG250" s="27">
        <v>0</v>
      </c>
      <c r="AH250" s="27">
        <v>3.9854999999999992</v>
      </c>
      <c r="AI250" s="27">
        <v>17000.708219999997</v>
      </c>
    </row>
    <row r="251" spans="1:35" s="27" customFormat="1" ht="16.5" x14ac:dyDescent="0.25">
      <c r="A251" s="28">
        <v>585</v>
      </c>
      <c r="B251" s="27" t="s">
        <v>272</v>
      </c>
      <c r="C251" s="27" t="b">
        <f t="shared" si="17"/>
        <v>1</v>
      </c>
      <c r="D251" s="135">
        <v>585</v>
      </c>
      <c r="E251" s="133" t="s">
        <v>272</v>
      </c>
      <c r="F251" s="119">
        <f t="shared" si="18"/>
        <v>126</v>
      </c>
      <c r="G251" s="121">
        <v>537470.64</v>
      </c>
      <c r="H251" s="121">
        <f t="shared" si="19"/>
        <v>38.990299999999998</v>
      </c>
      <c r="I251" s="121">
        <v>93300.67</v>
      </c>
      <c r="J251" s="121">
        <f t="shared" si="20"/>
        <v>27.5444</v>
      </c>
      <c r="K251" s="121">
        <v>60180.11</v>
      </c>
      <c r="L251" s="121">
        <f t="shared" si="21"/>
        <v>0.8</v>
      </c>
      <c r="M251" s="121">
        <v>665.86</v>
      </c>
      <c r="N251" s="122">
        <v>691617.28000000003</v>
      </c>
      <c r="O251" s="124">
        <v>668373</v>
      </c>
      <c r="P251" s="125">
        <v>610319184.50862598</v>
      </c>
      <c r="Q251" s="126">
        <v>15653103.066881405</v>
      </c>
      <c r="R251" s="127">
        <v>0</v>
      </c>
      <c r="S251" s="128">
        <v>23244.280000000028</v>
      </c>
      <c r="T251" s="134">
        <v>181822.48040000009</v>
      </c>
      <c r="U251" s="150">
        <v>145457.98432000008</v>
      </c>
      <c r="V251" s="130">
        <v>168702.26</v>
      </c>
      <c r="W251" s="131"/>
      <c r="X251" s="132">
        <v>837075.26</v>
      </c>
      <c r="Y251" s="25"/>
      <c r="Z251" s="26"/>
      <c r="AA251" s="26"/>
      <c r="AB251" s="26">
        <v>585</v>
      </c>
      <c r="AC251" s="24" t="s">
        <v>272</v>
      </c>
      <c r="AD251" s="24">
        <v>126</v>
      </c>
      <c r="AE251" s="27">
        <v>38.990299999999998</v>
      </c>
      <c r="AF251" s="27">
        <v>27.5444</v>
      </c>
      <c r="AG251" s="27">
        <v>0.8</v>
      </c>
      <c r="AH251" s="27">
        <v>0</v>
      </c>
      <c r="AI251" s="27">
        <v>0</v>
      </c>
    </row>
    <row r="252" spans="1:35" s="33" customFormat="1" ht="17.25" thickBot="1" x14ac:dyDescent="0.3">
      <c r="A252" s="28">
        <v>417</v>
      </c>
      <c r="B252" s="33" t="e">
        <v>#REF!</v>
      </c>
      <c r="C252" s="33" t="e">
        <f t="shared" si="17"/>
        <v>#REF!</v>
      </c>
      <c r="D252" s="139">
        <v>417</v>
      </c>
      <c r="E252" s="140" t="s">
        <v>273</v>
      </c>
      <c r="F252" s="119">
        <f t="shared" si="18"/>
        <v>104.68</v>
      </c>
      <c r="G252" s="142">
        <v>446527.2</v>
      </c>
      <c r="H252" s="121">
        <f t="shared" si="19"/>
        <v>27.192100000000003</v>
      </c>
      <c r="I252" s="142">
        <v>65068.52</v>
      </c>
      <c r="J252" s="121">
        <f t="shared" si="20"/>
        <v>21.0566</v>
      </c>
      <c r="K252" s="142">
        <v>46005.3</v>
      </c>
      <c r="L252" s="121">
        <f t="shared" si="21"/>
        <v>0</v>
      </c>
      <c r="M252" s="142">
        <v>0</v>
      </c>
      <c r="N252" s="122">
        <v>557601.02</v>
      </c>
      <c r="O252" s="160">
        <v>283900</v>
      </c>
      <c r="P252" s="144">
        <v>257673971.15863299</v>
      </c>
      <c r="Q252" s="145">
        <v>9476060.0012000892</v>
      </c>
      <c r="R252" s="146">
        <v>0</v>
      </c>
      <c r="S252" s="147">
        <v>273701.02</v>
      </c>
      <c r="T252" s="148">
        <v>93253.055599999963</v>
      </c>
      <c r="U252" s="150">
        <v>74602.444479999976</v>
      </c>
      <c r="V252" s="130">
        <v>348303.46</v>
      </c>
      <c r="W252" s="149"/>
      <c r="X252" s="132">
        <v>632203.46</v>
      </c>
      <c r="Y252" s="25"/>
      <c r="Z252" s="26"/>
      <c r="AA252" s="26"/>
      <c r="AB252" s="26">
        <v>417</v>
      </c>
      <c r="AC252" s="24" t="s">
        <v>273</v>
      </c>
      <c r="AD252" s="24">
        <v>104.68</v>
      </c>
      <c r="AE252" s="33">
        <v>27.192100000000003</v>
      </c>
      <c r="AF252" s="33">
        <v>21.0566</v>
      </c>
      <c r="AG252" s="33">
        <v>0</v>
      </c>
      <c r="AH252" s="33">
        <v>0</v>
      </c>
      <c r="AI252" s="33">
        <v>0</v>
      </c>
    </row>
    <row r="253" spans="1:35" ht="16.5" x14ac:dyDescent="0.25">
      <c r="A253" s="3"/>
      <c r="B253" s="4"/>
      <c r="C253" s="4"/>
      <c r="D253" s="34"/>
      <c r="E253" s="35"/>
      <c r="F253" s="35"/>
      <c r="G253" s="58"/>
      <c r="H253" s="58"/>
      <c r="I253" s="58"/>
      <c r="J253" s="58"/>
      <c r="K253" s="58"/>
      <c r="L253" s="58"/>
      <c r="M253" s="58"/>
      <c r="N253" s="58"/>
      <c r="O253" s="58"/>
      <c r="P253" s="61"/>
      <c r="Q253" s="61"/>
      <c r="R253" s="61"/>
      <c r="S253" s="61"/>
      <c r="T253" s="62"/>
      <c r="U253" s="63"/>
      <c r="V253" s="130">
        <f t="shared" ref="V253:V264" si="22">ROUND((S253+U253),2)</f>
        <v>0</v>
      </c>
      <c r="W253" s="64"/>
      <c r="X253" s="132">
        <f t="shared" ref="X253:X264" si="23">V253+O253</f>
        <v>0</v>
      </c>
      <c r="Y253" s="25"/>
      <c r="Z253" s="26"/>
      <c r="AA253" s="26"/>
      <c r="AB253" s="26"/>
      <c r="AC253" s="24"/>
      <c r="AD253" s="24"/>
    </row>
    <row r="254" spans="1:35" ht="16.5" x14ac:dyDescent="0.25">
      <c r="A254" s="6"/>
      <c r="D254" s="36"/>
      <c r="E254" s="37"/>
      <c r="F254" s="37"/>
      <c r="G254" s="52"/>
      <c r="H254" s="52"/>
      <c r="I254" s="52"/>
      <c r="J254" s="52"/>
      <c r="K254" s="52"/>
      <c r="L254" s="52"/>
      <c r="M254" s="52"/>
      <c r="N254" s="52"/>
      <c r="O254" s="52"/>
      <c r="P254" s="55"/>
      <c r="Q254" s="55"/>
      <c r="R254" s="55"/>
      <c r="S254" s="55"/>
      <c r="T254" s="67"/>
      <c r="U254" s="54"/>
      <c r="V254" s="130">
        <f t="shared" si="22"/>
        <v>0</v>
      </c>
      <c r="W254" s="56"/>
      <c r="X254" s="132">
        <f t="shared" si="23"/>
        <v>0</v>
      </c>
      <c r="Y254" s="25"/>
      <c r="Z254" s="26"/>
      <c r="AA254" s="26"/>
      <c r="AB254" s="26"/>
      <c r="AC254" s="24"/>
      <c r="AD254" s="24"/>
    </row>
    <row r="255" spans="1:35" ht="16.5" x14ac:dyDescent="0.25">
      <c r="A255" s="6"/>
      <c r="D255" s="38" t="s">
        <v>274</v>
      </c>
      <c r="E255" s="39" t="s">
        <v>275</v>
      </c>
      <c r="F255" s="39"/>
      <c r="G255" s="52"/>
      <c r="H255" s="52"/>
      <c r="I255" s="52"/>
      <c r="J255" s="52"/>
      <c r="K255" s="52"/>
      <c r="L255" s="39"/>
      <c r="M255" s="52"/>
      <c r="N255" s="52">
        <f t="shared" ref="N255:N269" si="24">G255+I255+K255+M255</f>
        <v>0</v>
      </c>
      <c r="O255" s="52">
        <v>1088</v>
      </c>
      <c r="P255" s="55">
        <v>0</v>
      </c>
      <c r="Q255" s="55"/>
      <c r="R255" s="55">
        <v>0</v>
      </c>
      <c r="S255" s="68">
        <v>0</v>
      </c>
      <c r="T255" s="69">
        <v>0</v>
      </c>
      <c r="U255" s="54">
        <v>0</v>
      </c>
      <c r="V255" s="130">
        <f t="shared" si="22"/>
        <v>0</v>
      </c>
      <c r="W255" s="56"/>
      <c r="X255" s="132">
        <f t="shared" si="23"/>
        <v>1088</v>
      </c>
      <c r="Y255" s="25"/>
      <c r="Z255" s="26"/>
      <c r="AA255" s="26"/>
      <c r="AB255" s="26"/>
      <c r="AC255" s="24"/>
      <c r="AD255" s="24"/>
    </row>
    <row r="256" spans="1:35" ht="16.5" x14ac:dyDescent="0.25">
      <c r="A256" s="6"/>
      <c r="D256" s="38" t="s">
        <v>276</v>
      </c>
      <c r="E256" s="39" t="s">
        <v>277</v>
      </c>
      <c r="F256" s="39"/>
      <c r="G256" s="52"/>
      <c r="H256" s="52"/>
      <c r="I256" s="52"/>
      <c r="J256" s="52"/>
      <c r="K256" s="52"/>
      <c r="L256" s="39"/>
      <c r="M256" s="52"/>
      <c r="N256" s="52">
        <f t="shared" si="24"/>
        <v>0</v>
      </c>
      <c r="O256" s="52">
        <v>0</v>
      </c>
      <c r="P256" s="55">
        <v>0</v>
      </c>
      <c r="Q256" s="55"/>
      <c r="R256" s="55">
        <v>0</v>
      </c>
      <c r="S256" s="68">
        <v>0</v>
      </c>
      <c r="T256" s="69">
        <v>0</v>
      </c>
      <c r="U256" s="54">
        <v>0</v>
      </c>
      <c r="V256" s="130">
        <f t="shared" si="22"/>
        <v>0</v>
      </c>
      <c r="W256" s="56"/>
      <c r="X256" s="132">
        <f t="shared" si="23"/>
        <v>0</v>
      </c>
      <c r="Y256" s="25"/>
      <c r="Z256" s="26"/>
      <c r="AA256" s="26"/>
      <c r="AB256" s="26"/>
      <c r="AC256" s="24"/>
      <c r="AD256" s="24"/>
    </row>
    <row r="257" spans="1:30" ht="16.5" x14ac:dyDescent="0.25">
      <c r="A257" s="6"/>
      <c r="D257" s="38" t="s">
        <v>278</v>
      </c>
      <c r="E257" s="39" t="s">
        <v>279</v>
      </c>
      <c r="F257" s="39"/>
      <c r="G257" s="52"/>
      <c r="H257" s="52"/>
      <c r="I257" s="52"/>
      <c r="J257" s="52"/>
      <c r="K257" s="52"/>
      <c r="L257" s="39"/>
      <c r="M257" s="52"/>
      <c r="N257" s="52">
        <f t="shared" si="24"/>
        <v>0</v>
      </c>
      <c r="O257" s="52">
        <v>0</v>
      </c>
      <c r="P257" s="55">
        <v>0</v>
      </c>
      <c r="Q257" s="55"/>
      <c r="R257" s="55">
        <v>0</v>
      </c>
      <c r="S257" s="68">
        <v>0</v>
      </c>
      <c r="T257" s="69">
        <v>0</v>
      </c>
      <c r="U257" s="54">
        <v>0</v>
      </c>
      <c r="V257" s="130">
        <f t="shared" si="22"/>
        <v>0</v>
      </c>
      <c r="W257" s="56"/>
      <c r="X257" s="132">
        <f t="shared" si="23"/>
        <v>0</v>
      </c>
      <c r="Y257" s="25"/>
      <c r="Z257" s="26"/>
      <c r="AA257" s="26"/>
      <c r="AB257" s="26"/>
      <c r="AC257" s="24"/>
      <c r="AD257" s="24"/>
    </row>
    <row r="258" spans="1:30" ht="16.5" x14ac:dyDescent="0.25">
      <c r="A258" s="6"/>
      <c r="D258" s="38" t="s">
        <v>280</v>
      </c>
      <c r="E258" s="39" t="s">
        <v>281</v>
      </c>
      <c r="F258" s="39"/>
      <c r="G258" s="52"/>
      <c r="H258" s="52"/>
      <c r="I258" s="52"/>
      <c r="J258" s="52"/>
      <c r="K258" s="52"/>
      <c r="L258" s="39"/>
      <c r="M258" s="52"/>
      <c r="N258" s="52">
        <f t="shared" si="24"/>
        <v>0</v>
      </c>
      <c r="O258" s="52">
        <v>43</v>
      </c>
      <c r="P258" s="55">
        <v>0</v>
      </c>
      <c r="Q258" s="55"/>
      <c r="R258" s="55">
        <v>0</v>
      </c>
      <c r="S258" s="68">
        <v>0</v>
      </c>
      <c r="T258" s="69">
        <v>0</v>
      </c>
      <c r="U258" s="54">
        <v>0</v>
      </c>
      <c r="V258" s="130">
        <f t="shared" si="22"/>
        <v>0</v>
      </c>
      <c r="W258" s="56"/>
      <c r="X258" s="132">
        <f t="shared" si="23"/>
        <v>43</v>
      </c>
      <c r="Y258" s="25"/>
      <c r="Z258" s="26"/>
      <c r="AA258" s="26"/>
      <c r="AB258" s="26"/>
      <c r="AC258" s="24"/>
      <c r="AD258" s="24"/>
    </row>
    <row r="259" spans="1:30" ht="16.5" x14ac:dyDescent="0.25">
      <c r="A259" s="6"/>
      <c r="D259" s="38" t="s">
        <v>282</v>
      </c>
      <c r="E259" s="39" t="s">
        <v>283</v>
      </c>
      <c r="F259" s="39"/>
      <c r="G259" s="52"/>
      <c r="H259" s="52"/>
      <c r="I259" s="52"/>
      <c r="J259" s="52"/>
      <c r="K259" s="52"/>
      <c r="L259" s="39"/>
      <c r="M259" s="52"/>
      <c r="N259" s="52">
        <f t="shared" si="24"/>
        <v>0</v>
      </c>
      <c r="O259" s="52">
        <v>444</v>
      </c>
      <c r="P259" s="55">
        <v>0</v>
      </c>
      <c r="Q259" s="55"/>
      <c r="R259" s="55">
        <v>0</v>
      </c>
      <c r="S259" s="68">
        <v>0</v>
      </c>
      <c r="T259" s="69">
        <v>0</v>
      </c>
      <c r="U259" s="54">
        <v>0</v>
      </c>
      <c r="V259" s="130">
        <f t="shared" si="22"/>
        <v>0</v>
      </c>
      <c r="W259" s="56"/>
      <c r="X259" s="132">
        <f t="shared" si="23"/>
        <v>444</v>
      </c>
      <c r="Y259" s="25"/>
      <c r="Z259" s="26"/>
      <c r="AA259" s="26"/>
      <c r="AB259" s="26"/>
      <c r="AC259" s="24"/>
      <c r="AD259" s="24"/>
    </row>
    <row r="260" spans="1:30" ht="16.5" x14ac:dyDescent="0.25">
      <c r="A260" s="6"/>
      <c r="D260" s="38" t="s">
        <v>284</v>
      </c>
      <c r="E260" s="39" t="s">
        <v>285</v>
      </c>
      <c r="F260" s="39"/>
      <c r="G260" s="52"/>
      <c r="H260" s="52"/>
      <c r="I260" s="52"/>
      <c r="J260" s="52"/>
      <c r="K260" s="52"/>
      <c r="L260" s="39"/>
      <c r="M260" s="52"/>
      <c r="N260" s="52">
        <f t="shared" si="24"/>
        <v>0</v>
      </c>
      <c r="O260" s="52">
        <v>0</v>
      </c>
      <c r="P260" s="55">
        <v>0</v>
      </c>
      <c r="Q260" s="55"/>
      <c r="R260" s="55">
        <v>0</v>
      </c>
      <c r="S260" s="68">
        <v>0</v>
      </c>
      <c r="T260" s="69">
        <v>0</v>
      </c>
      <c r="U260" s="54">
        <v>0</v>
      </c>
      <c r="V260" s="130">
        <f t="shared" si="22"/>
        <v>0</v>
      </c>
      <c r="W260" s="56"/>
      <c r="X260" s="132">
        <f t="shared" si="23"/>
        <v>0</v>
      </c>
      <c r="Y260" s="25"/>
      <c r="Z260" s="26"/>
      <c r="AA260" s="26"/>
      <c r="AB260" s="26"/>
      <c r="AC260" s="24"/>
      <c r="AD260" s="24"/>
    </row>
    <row r="261" spans="1:30" ht="16.5" x14ac:dyDescent="0.25">
      <c r="A261" s="6"/>
      <c r="D261" s="38" t="s">
        <v>286</v>
      </c>
      <c r="E261" s="39" t="s">
        <v>287</v>
      </c>
      <c r="F261" s="39"/>
      <c r="G261" s="52"/>
      <c r="H261" s="52"/>
      <c r="I261" s="52"/>
      <c r="J261" s="52"/>
      <c r="K261" s="52"/>
      <c r="L261" s="39"/>
      <c r="M261" s="52"/>
      <c r="N261" s="52">
        <f t="shared" si="24"/>
        <v>0</v>
      </c>
      <c r="O261" s="52">
        <v>66</v>
      </c>
      <c r="P261" s="55">
        <v>0</v>
      </c>
      <c r="Q261" s="55"/>
      <c r="R261" s="55">
        <v>0</v>
      </c>
      <c r="S261" s="68">
        <v>0</v>
      </c>
      <c r="T261" s="69">
        <v>0</v>
      </c>
      <c r="U261" s="54">
        <v>0</v>
      </c>
      <c r="V261" s="130">
        <f t="shared" si="22"/>
        <v>0</v>
      </c>
      <c r="W261" s="56"/>
      <c r="X261" s="132">
        <f t="shared" si="23"/>
        <v>66</v>
      </c>
      <c r="Y261" s="25"/>
      <c r="Z261" s="26"/>
      <c r="AA261" s="26"/>
      <c r="AB261" s="26"/>
      <c r="AC261" s="24"/>
      <c r="AD261" s="24"/>
    </row>
    <row r="262" spans="1:30" ht="16.5" x14ac:dyDescent="0.25">
      <c r="A262" s="6"/>
      <c r="D262" s="38" t="s">
        <v>288</v>
      </c>
      <c r="E262" s="39" t="s">
        <v>289</v>
      </c>
      <c r="F262" s="39"/>
      <c r="G262" s="52"/>
      <c r="H262" s="52"/>
      <c r="I262" s="52"/>
      <c r="J262" s="52"/>
      <c r="K262" s="52"/>
      <c r="L262" s="39"/>
      <c r="M262" s="52"/>
      <c r="N262" s="52">
        <f t="shared" si="24"/>
        <v>0</v>
      </c>
      <c r="O262" s="52">
        <v>9560</v>
      </c>
      <c r="P262" s="55">
        <v>0</v>
      </c>
      <c r="Q262" s="55"/>
      <c r="R262" s="55">
        <v>0</v>
      </c>
      <c r="S262" s="68">
        <v>0</v>
      </c>
      <c r="T262" s="69">
        <v>0</v>
      </c>
      <c r="U262" s="54">
        <v>0</v>
      </c>
      <c r="V262" s="130">
        <f t="shared" si="22"/>
        <v>0</v>
      </c>
      <c r="W262" s="56"/>
      <c r="X262" s="132">
        <f t="shared" si="23"/>
        <v>9560</v>
      </c>
      <c r="Y262" s="25"/>
      <c r="Z262" s="26"/>
      <c r="AA262" s="26"/>
      <c r="AB262" s="26"/>
      <c r="AC262" s="24"/>
      <c r="AD262" s="24"/>
    </row>
    <row r="263" spans="1:30" ht="16.5" x14ac:dyDescent="0.25">
      <c r="A263" s="6"/>
      <c r="D263" s="38" t="s">
        <v>290</v>
      </c>
      <c r="E263" s="39" t="s">
        <v>291</v>
      </c>
      <c r="F263" s="39"/>
      <c r="G263" s="52"/>
      <c r="H263" s="52"/>
      <c r="I263" s="52"/>
      <c r="J263" s="52"/>
      <c r="K263" s="52"/>
      <c r="L263" s="39"/>
      <c r="M263" s="52"/>
      <c r="N263" s="52">
        <f t="shared" si="24"/>
        <v>0</v>
      </c>
      <c r="O263" s="52">
        <v>0</v>
      </c>
      <c r="P263" s="55">
        <v>0</v>
      </c>
      <c r="Q263" s="55"/>
      <c r="R263" s="55">
        <v>0</v>
      </c>
      <c r="S263" s="68">
        <v>0</v>
      </c>
      <c r="T263" s="69">
        <v>0</v>
      </c>
      <c r="U263" s="54">
        <v>0</v>
      </c>
      <c r="V263" s="130">
        <f t="shared" si="22"/>
        <v>0</v>
      </c>
      <c r="W263" s="56"/>
      <c r="X263" s="132">
        <f t="shared" si="23"/>
        <v>0</v>
      </c>
      <c r="Y263" s="25"/>
      <c r="Z263" s="26"/>
      <c r="AA263" s="26"/>
      <c r="AB263" s="26"/>
      <c r="AC263" s="24"/>
      <c r="AD263" s="24"/>
    </row>
    <row r="264" spans="1:30" ht="16.5" x14ac:dyDescent="0.25">
      <c r="A264" s="6"/>
      <c r="D264" s="38" t="s">
        <v>292</v>
      </c>
      <c r="E264" s="39" t="s">
        <v>293</v>
      </c>
      <c r="F264" s="39"/>
      <c r="G264" s="52"/>
      <c r="H264" s="52"/>
      <c r="I264" s="52"/>
      <c r="J264" s="52"/>
      <c r="K264" s="52"/>
      <c r="L264" s="39"/>
      <c r="M264" s="52"/>
      <c r="N264" s="52">
        <f t="shared" si="24"/>
        <v>0</v>
      </c>
      <c r="O264" s="52">
        <v>0</v>
      </c>
      <c r="P264" s="55">
        <v>0</v>
      </c>
      <c r="Q264" s="55"/>
      <c r="R264" s="55">
        <v>0</v>
      </c>
      <c r="S264" s="68">
        <v>0</v>
      </c>
      <c r="T264" s="69">
        <v>0</v>
      </c>
      <c r="U264" s="54">
        <v>0</v>
      </c>
      <c r="V264" s="130">
        <f t="shared" si="22"/>
        <v>0</v>
      </c>
      <c r="W264" s="56"/>
      <c r="X264" s="132">
        <f t="shared" si="23"/>
        <v>0</v>
      </c>
      <c r="Y264" s="25"/>
      <c r="Z264" s="26"/>
      <c r="AA264" s="26"/>
      <c r="AB264" s="26"/>
      <c r="AC264" s="24"/>
      <c r="AD264" s="24"/>
    </row>
    <row r="265" spans="1:30" ht="16.5" x14ac:dyDescent="0.25">
      <c r="A265" s="6"/>
      <c r="D265" s="38" t="s">
        <v>294</v>
      </c>
      <c r="E265" s="39" t="s">
        <v>295</v>
      </c>
      <c r="F265" s="39"/>
      <c r="G265" s="52"/>
      <c r="H265" s="52"/>
      <c r="I265" s="52"/>
      <c r="J265" s="52"/>
      <c r="K265" s="52"/>
      <c r="L265" s="39"/>
      <c r="M265" s="52"/>
      <c r="N265" s="52">
        <f t="shared" si="24"/>
        <v>0</v>
      </c>
      <c r="O265" s="52">
        <v>212</v>
      </c>
      <c r="P265" s="55">
        <v>0</v>
      </c>
      <c r="Q265" s="55"/>
      <c r="R265" s="55">
        <v>0</v>
      </c>
      <c r="S265" s="68">
        <v>0</v>
      </c>
      <c r="T265" s="69">
        <v>0</v>
      </c>
      <c r="U265" s="54">
        <v>0</v>
      </c>
      <c r="V265" s="130">
        <f t="shared" ref="V265:V269" si="25">ROUND((S265+U265),2)</f>
        <v>0</v>
      </c>
      <c r="W265" s="56"/>
      <c r="X265" s="132">
        <f t="shared" ref="X265:X269" si="26">V265+O265</f>
        <v>212</v>
      </c>
      <c r="Y265" s="25"/>
      <c r="Z265" s="26"/>
      <c r="AA265" s="26"/>
      <c r="AB265" s="26"/>
      <c r="AC265" s="24"/>
      <c r="AD265" s="24"/>
    </row>
    <row r="266" spans="1:30" ht="16.5" x14ac:dyDescent="0.25">
      <c r="A266" s="6"/>
      <c r="D266" s="38" t="s">
        <v>296</v>
      </c>
      <c r="E266" s="39" t="s">
        <v>297</v>
      </c>
      <c r="F266" s="39"/>
      <c r="G266" s="52"/>
      <c r="H266" s="52"/>
      <c r="I266" s="52"/>
      <c r="J266" s="52"/>
      <c r="K266" s="52"/>
      <c r="L266" s="39"/>
      <c r="M266" s="52"/>
      <c r="N266" s="52">
        <f t="shared" si="24"/>
        <v>0</v>
      </c>
      <c r="O266" s="52">
        <v>0</v>
      </c>
      <c r="P266" s="55">
        <v>0</v>
      </c>
      <c r="Q266" s="55"/>
      <c r="R266" s="55">
        <v>0</v>
      </c>
      <c r="S266" s="68">
        <v>0</v>
      </c>
      <c r="T266" s="69">
        <v>0</v>
      </c>
      <c r="U266" s="54">
        <v>0</v>
      </c>
      <c r="V266" s="130">
        <f t="shared" si="25"/>
        <v>0</v>
      </c>
      <c r="W266" s="56"/>
      <c r="X266" s="132">
        <f t="shared" si="26"/>
        <v>0</v>
      </c>
      <c r="Y266" s="25"/>
      <c r="Z266" s="26"/>
      <c r="AA266" s="26"/>
      <c r="AB266" s="26"/>
      <c r="AC266" s="24"/>
      <c r="AD266" s="24"/>
    </row>
    <row r="267" spans="1:30" ht="16.5" x14ac:dyDescent="0.25">
      <c r="A267" s="6"/>
      <c r="D267" s="38" t="s">
        <v>298</v>
      </c>
      <c r="E267" s="39" t="s">
        <v>299</v>
      </c>
      <c r="F267" s="39"/>
      <c r="G267" s="52"/>
      <c r="H267" s="52"/>
      <c r="I267" s="52"/>
      <c r="J267" s="52"/>
      <c r="K267" s="52"/>
      <c r="L267" s="39"/>
      <c r="M267" s="52"/>
      <c r="N267" s="52">
        <f t="shared" si="24"/>
        <v>0</v>
      </c>
      <c r="O267" s="52">
        <v>2608</v>
      </c>
      <c r="P267" s="55">
        <v>0</v>
      </c>
      <c r="Q267" s="55"/>
      <c r="R267" s="55">
        <v>0</v>
      </c>
      <c r="S267" s="68">
        <v>0</v>
      </c>
      <c r="T267" s="69">
        <v>0</v>
      </c>
      <c r="U267" s="54">
        <v>0</v>
      </c>
      <c r="V267" s="130">
        <f t="shared" si="25"/>
        <v>0</v>
      </c>
      <c r="W267" s="56"/>
      <c r="X267" s="132">
        <f t="shared" si="26"/>
        <v>2608</v>
      </c>
      <c r="Y267" s="25"/>
      <c r="Z267" s="26"/>
      <c r="AA267" s="26"/>
      <c r="AB267" s="26"/>
      <c r="AC267" s="24"/>
      <c r="AD267" s="24"/>
    </row>
    <row r="268" spans="1:30" ht="16.5" x14ac:dyDescent="0.25">
      <c r="A268" s="6"/>
      <c r="D268" s="38" t="s">
        <v>300</v>
      </c>
      <c r="E268" s="39" t="s">
        <v>301</v>
      </c>
      <c r="F268" s="39"/>
      <c r="G268" s="52"/>
      <c r="H268" s="52"/>
      <c r="I268" s="52"/>
      <c r="J268" s="52"/>
      <c r="K268" s="52"/>
      <c r="L268" s="39"/>
      <c r="M268" s="52"/>
      <c r="N268" s="52">
        <f t="shared" si="24"/>
        <v>0</v>
      </c>
      <c r="O268" s="52">
        <v>1901</v>
      </c>
      <c r="P268" s="55">
        <v>0</v>
      </c>
      <c r="Q268" s="55"/>
      <c r="R268" s="55">
        <v>0</v>
      </c>
      <c r="S268" s="68">
        <v>0</v>
      </c>
      <c r="T268" s="69">
        <v>0</v>
      </c>
      <c r="U268" s="54">
        <v>0</v>
      </c>
      <c r="V268" s="130">
        <f t="shared" si="25"/>
        <v>0</v>
      </c>
      <c r="W268" s="56"/>
      <c r="X268" s="132">
        <f t="shared" si="26"/>
        <v>1901</v>
      </c>
      <c r="Y268" s="25"/>
      <c r="Z268" s="26"/>
      <c r="AA268" s="26"/>
      <c r="AB268" s="26"/>
      <c r="AC268" s="24"/>
      <c r="AD268" s="24"/>
    </row>
    <row r="269" spans="1:30" ht="17.25" thickBot="1" x14ac:dyDescent="0.3">
      <c r="A269" s="40"/>
      <c r="B269" s="41"/>
      <c r="C269" s="41"/>
      <c r="D269" s="42" t="s">
        <v>302</v>
      </c>
      <c r="E269" s="43" t="s">
        <v>303</v>
      </c>
      <c r="F269" s="43"/>
      <c r="G269" s="70"/>
      <c r="H269" s="70"/>
      <c r="I269" s="70"/>
      <c r="J269" s="70"/>
      <c r="K269" s="70"/>
      <c r="L269" s="43"/>
      <c r="M269" s="70"/>
      <c r="N269" s="70">
        <f t="shared" si="24"/>
        <v>0</v>
      </c>
      <c r="O269" s="70">
        <v>8199</v>
      </c>
      <c r="P269" s="55">
        <v>0</v>
      </c>
      <c r="Q269" s="72"/>
      <c r="R269" s="72">
        <v>0</v>
      </c>
      <c r="S269" s="73">
        <v>0</v>
      </c>
      <c r="T269" s="73">
        <v>0</v>
      </c>
      <c r="U269" s="74">
        <v>0</v>
      </c>
      <c r="V269" s="130">
        <f t="shared" si="25"/>
        <v>0</v>
      </c>
      <c r="W269" s="57"/>
      <c r="X269" s="132">
        <f t="shared" si="26"/>
        <v>8199</v>
      </c>
      <c r="Y269" s="25"/>
      <c r="Z269" s="26"/>
      <c r="AA269" s="26"/>
      <c r="AB269" s="26"/>
      <c r="AC269" s="24"/>
      <c r="AD269" s="24"/>
    </row>
    <row r="270" spans="1:30" x14ac:dyDescent="0.2">
      <c r="O270" s="1"/>
      <c r="S270" s="45"/>
      <c r="V270" s="46"/>
      <c r="W270" s="46"/>
      <c r="AA270" s="26"/>
    </row>
    <row r="271" spans="1:30" ht="15" x14ac:dyDescent="0.2">
      <c r="E271"/>
      <c r="F271"/>
      <c r="G271" s="47"/>
      <c r="H271" s="47"/>
      <c r="I271" s="47"/>
      <c r="J271" s="47"/>
      <c r="K271" s="1"/>
      <c r="L271" s="1"/>
      <c r="M271" s="1"/>
      <c r="N271" s="1"/>
      <c r="V271" s="46"/>
      <c r="W271" s="46"/>
    </row>
    <row r="272" spans="1:30" ht="15" x14ac:dyDescent="0.2">
      <c r="E272"/>
      <c r="F272"/>
      <c r="V272" s="2"/>
      <c r="W272" s="2"/>
    </row>
    <row r="273" spans="5:24" ht="15" x14ac:dyDescent="0.2">
      <c r="E273"/>
      <c r="F273"/>
      <c r="V273" s="49"/>
      <c r="W273" s="49"/>
    </row>
    <row r="274" spans="5:24" ht="15" x14ac:dyDescent="0.2">
      <c r="E274"/>
      <c r="F274"/>
      <c r="V274" s="49"/>
      <c r="W274" s="49"/>
    </row>
    <row r="275" spans="5:24" ht="15" x14ac:dyDescent="0.2">
      <c r="E275"/>
      <c r="F275"/>
      <c r="V275" s="49"/>
      <c r="W275" s="49"/>
      <c r="X275" s="22"/>
    </row>
    <row r="276" spans="5:24" ht="15" x14ac:dyDescent="0.2">
      <c r="E276"/>
      <c r="F276"/>
      <c r="V276" s="49"/>
      <c r="W276" s="49"/>
    </row>
    <row r="277" spans="5:24" ht="15" x14ac:dyDescent="0.2">
      <c r="E277"/>
      <c r="F277"/>
      <c r="V277" s="49"/>
      <c r="W277" s="49"/>
    </row>
    <row r="278" spans="5:24" ht="15" x14ac:dyDescent="0.2">
      <c r="E278"/>
      <c r="F278"/>
      <c r="V278" s="49"/>
      <c r="W278" s="49"/>
    </row>
    <row r="279" spans="5:24" ht="15" x14ac:dyDescent="0.2">
      <c r="E279"/>
      <c r="F279"/>
      <c r="V279" s="49"/>
      <c r="W279" s="49"/>
    </row>
    <row r="280" spans="5:24" ht="15" x14ac:dyDescent="0.2">
      <c r="E280"/>
      <c r="F280"/>
      <c r="V280" s="49"/>
      <c r="W280" s="49"/>
    </row>
    <row r="281" spans="5:24" ht="15" x14ac:dyDescent="0.2">
      <c r="E281"/>
      <c r="F281"/>
      <c r="V281" s="49"/>
      <c r="W281" s="49"/>
    </row>
    <row r="282" spans="5:24" ht="15" x14ac:dyDescent="0.2">
      <c r="E282"/>
      <c r="F282"/>
      <c r="V282" s="49"/>
      <c r="W282" s="49"/>
    </row>
    <row r="283" spans="5:24" ht="15" x14ac:dyDescent="0.2">
      <c r="E283"/>
      <c r="F283"/>
      <c r="V283" s="49"/>
      <c r="W283" s="49"/>
    </row>
    <row r="284" spans="5:24" ht="15" x14ac:dyDescent="0.2">
      <c r="E284"/>
      <c r="F284"/>
      <c r="V284" s="49"/>
      <c r="W284" s="49"/>
    </row>
    <row r="285" spans="5:24" ht="15" x14ac:dyDescent="0.2">
      <c r="E285"/>
      <c r="F285"/>
      <c r="V285" s="49"/>
      <c r="W285" s="49"/>
    </row>
    <row r="286" spans="5:24" x14ac:dyDescent="0.2">
      <c r="V286" s="49"/>
      <c r="W286" s="49"/>
    </row>
    <row r="287" spans="5:24" x14ac:dyDescent="0.2">
      <c r="V287" s="49"/>
      <c r="W287" s="49"/>
    </row>
    <row r="288" spans="5:24" x14ac:dyDescent="0.2">
      <c r="V288" s="49"/>
      <c r="W288" s="49"/>
    </row>
    <row r="289" spans="22:23" x14ac:dyDescent="0.2">
      <c r="V289" s="49"/>
      <c r="W289" s="49"/>
    </row>
    <row r="290" spans="22:23" x14ac:dyDescent="0.2">
      <c r="V290" s="49"/>
      <c r="W290" s="49"/>
    </row>
    <row r="291" spans="22:23" x14ac:dyDescent="0.2">
      <c r="V291" s="49"/>
      <c r="W291" s="49"/>
    </row>
    <row r="292" spans="22:23" x14ac:dyDescent="0.2">
      <c r="V292" s="49"/>
      <c r="W292" s="49"/>
    </row>
    <row r="293" spans="22:23" x14ac:dyDescent="0.2">
      <c r="V293" s="49"/>
      <c r="W293" s="49"/>
    </row>
    <row r="294" spans="22:23" x14ac:dyDescent="0.2">
      <c r="V294" s="49"/>
      <c r="W294" s="49"/>
    </row>
    <row r="295" spans="22:23" x14ac:dyDescent="0.2">
      <c r="V295" s="49"/>
      <c r="W295" s="49"/>
    </row>
    <row r="296" spans="22:23" x14ac:dyDescent="0.2">
      <c r="V296" s="49"/>
      <c r="W296" s="49"/>
    </row>
    <row r="297" spans="22:23" x14ac:dyDescent="0.2">
      <c r="V297" s="49"/>
      <c r="W297" s="49"/>
    </row>
    <row r="298" spans="22:23" x14ac:dyDescent="0.2">
      <c r="V298" s="49"/>
      <c r="W298" s="49"/>
    </row>
    <row r="299" spans="22:23" x14ac:dyDescent="0.2">
      <c r="V299" s="49"/>
      <c r="W299" s="49"/>
    </row>
    <row r="300" spans="22:23" x14ac:dyDescent="0.2">
      <c r="V300" s="49"/>
      <c r="W300" s="49"/>
    </row>
    <row r="301" spans="22:23" x14ac:dyDescent="0.2">
      <c r="V301" s="49"/>
      <c r="W301" s="49"/>
    </row>
    <row r="302" spans="22:23" x14ac:dyDescent="0.2">
      <c r="V302" s="49"/>
      <c r="W302" s="49"/>
    </row>
    <row r="303" spans="22:23" x14ac:dyDescent="0.2">
      <c r="V303" s="49"/>
      <c r="W303" s="49"/>
    </row>
    <row r="304" spans="22:23" x14ac:dyDescent="0.2">
      <c r="V304" s="49"/>
      <c r="W304" s="49"/>
    </row>
    <row r="305" spans="22:23" x14ac:dyDescent="0.2">
      <c r="V305" s="49"/>
      <c r="W305" s="49"/>
    </row>
    <row r="306" spans="22:23" x14ac:dyDescent="0.2">
      <c r="V306" s="49"/>
      <c r="W306" s="49"/>
    </row>
    <row r="307" spans="22:23" x14ac:dyDescent="0.2">
      <c r="V307" s="49"/>
      <c r="W307" s="49"/>
    </row>
    <row r="308" spans="22:23" x14ac:dyDescent="0.2">
      <c r="V308" s="49"/>
      <c r="W308" s="49"/>
    </row>
    <row r="309" spans="22:23" x14ac:dyDescent="0.2">
      <c r="V309" s="49"/>
      <c r="W309" s="49"/>
    </row>
    <row r="310" spans="22:23" x14ac:dyDescent="0.2">
      <c r="V310" s="49"/>
      <c r="W310" s="49"/>
    </row>
    <row r="311" spans="22:23" x14ac:dyDescent="0.2">
      <c r="V311" s="49"/>
      <c r="W311" s="49"/>
    </row>
    <row r="312" spans="22:23" x14ac:dyDescent="0.2">
      <c r="V312" s="49"/>
      <c r="W312" s="49"/>
    </row>
    <row r="313" spans="22:23" x14ac:dyDescent="0.2">
      <c r="V313" s="49"/>
      <c r="W313" s="49"/>
    </row>
    <row r="314" spans="22:23" x14ac:dyDescent="0.2">
      <c r="V314" s="49"/>
      <c r="W314" s="49"/>
    </row>
    <row r="315" spans="22:23" x14ac:dyDescent="0.2">
      <c r="V315" s="49"/>
      <c r="W315" s="49"/>
    </row>
    <row r="316" spans="22:23" x14ac:dyDescent="0.2">
      <c r="V316" s="49"/>
      <c r="W316" s="49"/>
    </row>
    <row r="317" spans="22:23" x14ac:dyDescent="0.2">
      <c r="V317" s="49"/>
      <c r="W317" s="49"/>
    </row>
    <row r="318" spans="22:23" x14ac:dyDescent="0.2">
      <c r="V318" s="49"/>
      <c r="W318" s="49"/>
    </row>
    <row r="319" spans="22:23" x14ac:dyDescent="0.2">
      <c r="V319" s="49"/>
      <c r="W319" s="49"/>
    </row>
    <row r="320" spans="22:23" x14ac:dyDescent="0.2">
      <c r="V320" s="49"/>
      <c r="W320" s="49"/>
    </row>
    <row r="321" spans="22:23" x14ac:dyDescent="0.2">
      <c r="V321" s="49"/>
      <c r="W321" s="49"/>
    </row>
    <row r="322" spans="22:23" x14ac:dyDescent="0.2">
      <c r="V322" s="49"/>
      <c r="W322" s="49"/>
    </row>
    <row r="323" spans="22:23" x14ac:dyDescent="0.2">
      <c r="V323" s="49"/>
      <c r="W323" s="49"/>
    </row>
    <row r="324" spans="22:23" x14ac:dyDescent="0.2">
      <c r="V324" s="49"/>
      <c r="W324" s="49"/>
    </row>
    <row r="325" spans="22:23" x14ac:dyDescent="0.2">
      <c r="V325" s="49"/>
      <c r="W325" s="49"/>
    </row>
    <row r="326" spans="22:23" x14ac:dyDescent="0.2">
      <c r="V326" s="49"/>
      <c r="W326" s="49"/>
    </row>
    <row r="327" spans="22:23" x14ac:dyDescent="0.2">
      <c r="V327" s="49"/>
      <c r="W327" s="49"/>
    </row>
    <row r="328" spans="22:23" x14ac:dyDescent="0.2">
      <c r="V328" s="49"/>
      <c r="W328" s="49"/>
    </row>
    <row r="329" spans="22:23" x14ac:dyDescent="0.2">
      <c r="V329" s="49"/>
      <c r="W329" s="49"/>
    </row>
    <row r="330" spans="22:23" x14ac:dyDescent="0.2">
      <c r="V330" s="49"/>
      <c r="W330" s="49"/>
    </row>
    <row r="331" spans="22:23" x14ac:dyDescent="0.2">
      <c r="V331" s="49"/>
      <c r="W331" s="49"/>
    </row>
    <row r="332" spans="22:23" x14ac:dyDescent="0.2">
      <c r="V332" s="49"/>
      <c r="W332" s="49"/>
    </row>
    <row r="333" spans="22:23" x14ac:dyDescent="0.2">
      <c r="V333" s="49"/>
      <c r="W333" s="49"/>
    </row>
    <row r="334" spans="22:23" x14ac:dyDescent="0.2">
      <c r="V334" s="49"/>
      <c r="W334" s="49"/>
    </row>
    <row r="335" spans="22:23" x14ac:dyDescent="0.2">
      <c r="V335" s="49"/>
      <c r="W335" s="49"/>
    </row>
    <row r="336" spans="22:23" x14ac:dyDescent="0.2">
      <c r="V336" s="49"/>
      <c r="W336" s="49"/>
    </row>
    <row r="337" spans="22:23" x14ac:dyDescent="0.2">
      <c r="V337" s="49"/>
      <c r="W337" s="49"/>
    </row>
    <row r="338" spans="22:23" x14ac:dyDescent="0.2">
      <c r="V338" s="49"/>
      <c r="W338" s="49"/>
    </row>
    <row r="339" spans="22:23" x14ac:dyDescent="0.2">
      <c r="V339" s="49"/>
      <c r="W339" s="49"/>
    </row>
    <row r="340" spans="22:23" x14ac:dyDescent="0.2">
      <c r="V340" s="49"/>
      <c r="W340" s="49"/>
    </row>
    <row r="341" spans="22:23" x14ac:dyDescent="0.2">
      <c r="V341" s="49"/>
      <c r="W341" s="49"/>
    </row>
    <row r="342" spans="22:23" x14ac:dyDescent="0.2">
      <c r="V342" s="49"/>
      <c r="W342" s="49"/>
    </row>
    <row r="343" spans="22:23" x14ac:dyDescent="0.2">
      <c r="V343" s="49"/>
      <c r="W343" s="49"/>
    </row>
    <row r="344" spans="22:23" x14ac:dyDescent="0.2">
      <c r="V344" s="49"/>
      <c r="W344" s="49"/>
    </row>
    <row r="345" spans="22:23" x14ac:dyDescent="0.2">
      <c r="V345" s="49"/>
      <c r="W345" s="49"/>
    </row>
    <row r="346" spans="22:23" x14ac:dyDescent="0.2">
      <c r="V346" s="49"/>
      <c r="W346" s="49"/>
    </row>
    <row r="347" spans="22:23" x14ac:dyDescent="0.2">
      <c r="V347" s="49"/>
      <c r="W347" s="49"/>
    </row>
    <row r="348" spans="22:23" x14ac:dyDescent="0.2">
      <c r="V348" s="49"/>
      <c r="W348" s="49"/>
    </row>
    <row r="349" spans="22:23" x14ac:dyDescent="0.2">
      <c r="V349" s="49"/>
      <c r="W349" s="49"/>
    </row>
    <row r="350" spans="22:23" x14ac:dyDescent="0.2">
      <c r="V350" s="49"/>
      <c r="W350" s="49"/>
    </row>
    <row r="351" spans="22:23" x14ac:dyDescent="0.2">
      <c r="V351" s="49"/>
      <c r="W351" s="49"/>
    </row>
    <row r="352" spans="22:23" x14ac:dyDescent="0.2">
      <c r="V352" s="49"/>
      <c r="W352" s="49"/>
    </row>
    <row r="353" spans="22:23" x14ac:dyDescent="0.2">
      <c r="V353" s="49"/>
      <c r="W353" s="49"/>
    </row>
    <row r="354" spans="22:23" x14ac:dyDescent="0.2">
      <c r="V354" s="49"/>
      <c r="W354" s="49"/>
    </row>
    <row r="355" spans="22:23" x14ac:dyDescent="0.2">
      <c r="V355" s="49"/>
      <c r="W355" s="49"/>
    </row>
    <row r="356" spans="22:23" x14ac:dyDescent="0.2">
      <c r="V356" s="49"/>
      <c r="W356" s="49"/>
    </row>
    <row r="357" spans="22:23" x14ac:dyDescent="0.2">
      <c r="V357" s="49"/>
      <c r="W357" s="49"/>
    </row>
    <row r="358" spans="22:23" x14ac:dyDescent="0.2">
      <c r="V358" s="49"/>
      <c r="W358" s="49"/>
    </row>
    <row r="359" spans="22:23" x14ac:dyDescent="0.2">
      <c r="V359" s="49"/>
      <c r="W359" s="49"/>
    </row>
    <row r="360" spans="22:23" x14ac:dyDescent="0.2">
      <c r="V360" s="49"/>
      <c r="W360" s="49"/>
    </row>
    <row r="361" spans="22:23" x14ac:dyDescent="0.2">
      <c r="V361" s="49"/>
      <c r="W361" s="49"/>
    </row>
    <row r="362" spans="22:23" x14ac:dyDescent="0.2">
      <c r="V362" s="49"/>
      <c r="W362" s="49"/>
    </row>
    <row r="363" spans="22:23" x14ac:dyDescent="0.2">
      <c r="V363" s="49"/>
      <c r="W363" s="49"/>
    </row>
    <row r="364" spans="22:23" x14ac:dyDescent="0.2">
      <c r="V364" s="49"/>
      <c r="W364" s="49"/>
    </row>
    <row r="365" spans="22:23" x14ac:dyDescent="0.2">
      <c r="V365" s="49"/>
      <c r="W365" s="49"/>
    </row>
    <row r="366" spans="22:23" x14ac:dyDescent="0.2">
      <c r="V366" s="49"/>
      <c r="W366" s="49"/>
    </row>
    <row r="367" spans="22:23" x14ac:dyDescent="0.2">
      <c r="V367" s="50"/>
      <c r="W367" s="50"/>
    </row>
    <row r="368" spans="22:23" x14ac:dyDescent="0.2">
      <c r="V368" s="50"/>
      <c r="W368" s="50"/>
    </row>
    <row r="369" spans="22:23" x14ac:dyDescent="0.2">
      <c r="V369" s="50"/>
      <c r="W369" s="50"/>
    </row>
    <row r="370" spans="22:23" x14ac:dyDescent="0.2">
      <c r="V370" s="50"/>
      <c r="W370" s="50"/>
    </row>
    <row r="371" spans="22:23" x14ac:dyDescent="0.2">
      <c r="V371" s="50"/>
      <c r="W371" s="50"/>
    </row>
    <row r="372" spans="22:23" x14ac:dyDescent="0.2">
      <c r="V372" s="50"/>
      <c r="W372" s="50"/>
    </row>
    <row r="373" spans="22:23" x14ac:dyDescent="0.2">
      <c r="V373" s="50"/>
      <c r="W373" s="50"/>
    </row>
    <row r="374" spans="22:23" x14ac:dyDescent="0.2">
      <c r="V374" s="50"/>
      <c r="W374" s="50"/>
    </row>
    <row r="375" spans="22:23" x14ac:dyDescent="0.2">
      <c r="V375" s="50"/>
      <c r="W375" s="50"/>
    </row>
    <row r="376" spans="22:23" x14ac:dyDescent="0.2">
      <c r="V376" s="50"/>
      <c r="W376" s="50"/>
    </row>
    <row r="377" spans="22:23" x14ac:dyDescent="0.2">
      <c r="V377" s="50"/>
      <c r="W377" s="50"/>
    </row>
    <row r="378" spans="22:23" x14ac:dyDescent="0.2">
      <c r="V378" s="50"/>
      <c r="W378" s="50"/>
    </row>
    <row r="379" spans="22:23" x14ac:dyDescent="0.2">
      <c r="V379" s="50"/>
      <c r="W379" s="50"/>
    </row>
    <row r="380" spans="22:23" x14ac:dyDescent="0.2">
      <c r="V380" s="50"/>
      <c r="W380" s="50"/>
    </row>
    <row r="381" spans="22:23" x14ac:dyDescent="0.2">
      <c r="V381" s="50"/>
      <c r="W381" s="50"/>
    </row>
    <row r="382" spans="22:23" x14ac:dyDescent="0.2">
      <c r="V382" s="50"/>
      <c r="W382" s="50"/>
    </row>
    <row r="383" spans="22:23" x14ac:dyDescent="0.2">
      <c r="V383" s="50"/>
      <c r="W383" s="50"/>
    </row>
    <row r="384" spans="22:23" x14ac:dyDescent="0.2">
      <c r="V384" s="50"/>
      <c r="W384" s="50"/>
    </row>
    <row r="385" spans="22:23" x14ac:dyDescent="0.2">
      <c r="V385" s="50"/>
      <c r="W385" s="50"/>
    </row>
    <row r="386" spans="22:23" x14ac:dyDescent="0.2">
      <c r="V386" s="50"/>
      <c r="W386" s="50"/>
    </row>
    <row r="387" spans="22:23" x14ac:dyDescent="0.2">
      <c r="V387" s="50"/>
      <c r="W387" s="50"/>
    </row>
    <row r="388" spans="22:23" x14ac:dyDescent="0.2">
      <c r="V388" s="50"/>
      <c r="W388" s="50"/>
    </row>
    <row r="389" spans="22:23" x14ac:dyDescent="0.2">
      <c r="V389" s="50"/>
      <c r="W389" s="50"/>
    </row>
    <row r="390" spans="22:23" x14ac:dyDescent="0.2">
      <c r="V390" s="50"/>
      <c r="W390" s="50"/>
    </row>
    <row r="391" spans="22:23" x14ac:dyDescent="0.2">
      <c r="V391" s="50"/>
      <c r="W391" s="50"/>
    </row>
    <row r="392" spans="22:23" x14ac:dyDescent="0.2">
      <c r="V392" s="50"/>
      <c r="W392" s="50"/>
    </row>
    <row r="393" spans="22:23" x14ac:dyDescent="0.2">
      <c r="V393" s="50"/>
      <c r="W393" s="50"/>
    </row>
    <row r="394" spans="22:23" x14ac:dyDescent="0.2">
      <c r="V394" s="50"/>
      <c r="W394" s="50"/>
    </row>
    <row r="395" spans="22:23" x14ac:dyDescent="0.2">
      <c r="V395" s="50"/>
      <c r="W395" s="50"/>
    </row>
    <row r="396" spans="22:23" x14ac:dyDescent="0.2">
      <c r="V396" s="50"/>
      <c r="W396" s="50"/>
    </row>
    <row r="397" spans="22:23" x14ac:dyDescent="0.2">
      <c r="V397" s="50"/>
      <c r="W397" s="50"/>
    </row>
    <row r="398" spans="22:23" x14ac:dyDescent="0.2">
      <c r="V398" s="50"/>
      <c r="W398" s="50"/>
    </row>
    <row r="399" spans="22:23" x14ac:dyDescent="0.2">
      <c r="V399" s="50"/>
      <c r="W399" s="50"/>
    </row>
    <row r="400" spans="22:23" x14ac:dyDescent="0.2">
      <c r="V400" s="50"/>
      <c r="W400" s="50"/>
    </row>
    <row r="401" spans="22:23" x14ac:dyDescent="0.2">
      <c r="V401" s="50"/>
      <c r="W401" s="50"/>
    </row>
    <row r="402" spans="22:23" x14ac:dyDescent="0.2">
      <c r="V402" s="50"/>
      <c r="W402" s="50"/>
    </row>
    <row r="403" spans="22:23" x14ac:dyDescent="0.2">
      <c r="V403" s="50"/>
      <c r="W403" s="50"/>
    </row>
    <row r="404" spans="22:23" x14ac:dyDescent="0.2">
      <c r="V404" s="50"/>
      <c r="W404" s="50"/>
    </row>
    <row r="405" spans="22:23" x14ac:dyDescent="0.2">
      <c r="V405" s="50"/>
      <c r="W405" s="50"/>
    </row>
    <row r="406" spans="22:23" x14ac:dyDescent="0.2">
      <c r="V406" s="50"/>
      <c r="W406" s="50"/>
    </row>
    <row r="407" spans="22:23" x14ac:dyDescent="0.2">
      <c r="V407" s="50"/>
      <c r="W407" s="50"/>
    </row>
    <row r="408" spans="22:23" x14ac:dyDescent="0.2">
      <c r="V408" s="50"/>
      <c r="W408" s="50"/>
    </row>
    <row r="409" spans="22:23" x14ac:dyDescent="0.2">
      <c r="V409" s="50"/>
      <c r="W409" s="50"/>
    </row>
    <row r="410" spans="22:23" x14ac:dyDescent="0.2">
      <c r="V410" s="50"/>
      <c r="W410" s="50"/>
    </row>
    <row r="411" spans="22:23" x14ac:dyDescent="0.2">
      <c r="V411" s="50"/>
      <c r="W411" s="50"/>
    </row>
    <row r="412" spans="22:23" x14ac:dyDescent="0.2">
      <c r="V412" s="50"/>
      <c r="W412" s="50"/>
    </row>
    <row r="413" spans="22:23" x14ac:dyDescent="0.2">
      <c r="V413" s="50"/>
      <c r="W413" s="50"/>
    </row>
    <row r="414" spans="22:23" x14ac:dyDescent="0.2">
      <c r="V414" s="50"/>
      <c r="W414" s="50"/>
    </row>
    <row r="415" spans="22:23" x14ac:dyDescent="0.2">
      <c r="V415" s="50"/>
      <c r="W415" s="50"/>
    </row>
    <row r="416" spans="22:23" x14ac:dyDescent="0.2">
      <c r="V416" s="50"/>
      <c r="W416" s="50"/>
    </row>
    <row r="417" spans="22:23" x14ac:dyDescent="0.2">
      <c r="V417" s="50"/>
      <c r="W417" s="50"/>
    </row>
    <row r="418" spans="22:23" x14ac:dyDescent="0.2">
      <c r="V418" s="50"/>
      <c r="W418" s="50"/>
    </row>
    <row r="419" spans="22:23" x14ac:dyDescent="0.2">
      <c r="V419" s="50"/>
      <c r="W419" s="50"/>
    </row>
    <row r="420" spans="22:23" x14ac:dyDescent="0.2">
      <c r="V420" s="50"/>
      <c r="W420" s="50"/>
    </row>
    <row r="421" spans="22:23" x14ac:dyDescent="0.2">
      <c r="V421" s="50"/>
      <c r="W421" s="50"/>
    </row>
    <row r="422" spans="22:23" x14ac:dyDescent="0.2">
      <c r="V422" s="50"/>
      <c r="W422" s="50"/>
    </row>
    <row r="423" spans="22:23" x14ac:dyDescent="0.2">
      <c r="V423" s="50"/>
      <c r="W423" s="50"/>
    </row>
    <row r="424" spans="22:23" x14ac:dyDescent="0.2">
      <c r="V424" s="50"/>
      <c r="W424" s="50"/>
    </row>
    <row r="425" spans="22:23" x14ac:dyDescent="0.2">
      <c r="V425" s="50"/>
      <c r="W425" s="50"/>
    </row>
    <row r="426" spans="22:23" x14ac:dyDescent="0.2">
      <c r="V426" s="50"/>
      <c r="W426" s="50"/>
    </row>
    <row r="427" spans="22:23" x14ac:dyDescent="0.2">
      <c r="V427" s="50"/>
      <c r="W427" s="50"/>
    </row>
    <row r="428" spans="22:23" x14ac:dyDescent="0.2">
      <c r="V428" s="50"/>
      <c r="W428" s="50"/>
    </row>
    <row r="429" spans="22:23" x14ac:dyDescent="0.2">
      <c r="V429" s="50"/>
      <c r="W429" s="50"/>
    </row>
    <row r="430" spans="22:23" x14ac:dyDescent="0.2">
      <c r="V430" s="50"/>
      <c r="W430" s="50"/>
    </row>
    <row r="431" spans="22:23" x14ac:dyDescent="0.2">
      <c r="V431" s="50"/>
      <c r="W431" s="50"/>
    </row>
    <row r="432" spans="22:23" x14ac:dyDescent="0.2">
      <c r="V432" s="50"/>
      <c r="W432" s="50"/>
    </row>
    <row r="433" spans="22:23" x14ac:dyDescent="0.2">
      <c r="V433" s="50"/>
      <c r="W433" s="50"/>
    </row>
    <row r="434" spans="22:23" x14ac:dyDescent="0.2">
      <c r="V434" s="50"/>
      <c r="W434" s="50"/>
    </row>
    <row r="435" spans="22:23" x14ac:dyDescent="0.2">
      <c r="V435" s="50"/>
      <c r="W435" s="50"/>
    </row>
    <row r="436" spans="22:23" x14ac:dyDescent="0.2">
      <c r="V436" s="50"/>
      <c r="W436" s="50"/>
    </row>
    <row r="437" spans="22:23" x14ac:dyDescent="0.2">
      <c r="V437" s="50"/>
      <c r="W437" s="50"/>
    </row>
    <row r="438" spans="22:23" x14ac:dyDescent="0.2">
      <c r="V438" s="50"/>
      <c r="W438" s="50"/>
    </row>
    <row r="439" spans="22:23" x14ac:dyDescent="0.2">
      <c r="V439" s="50"/>
      <c r="W439" s="50"/>
    </row>
    <row r="440" spans="22:23" x14ac:dyDescent="0.2">
      <c r="V440" s="50"/>
      <c r="W440" s="50"/>
    </row>
    <row r="441" spans="22:23" x14ac:dyDescent="0.2">
      <c r="V441" s="50"/>
      <c r="W441" s="50"/>
    </row>
    <row r="442" spans="22:23" x14ac:dyDescent="0.2">
      <c r="V442" s="50"/>
      <c r="W442" s="50"/>
    </row>
    <row r="443" spans="22:23" x14ac:dyDescent="0.2">
      <c r="V443" s="50"/>
      <c r="W443" s="50"/>
    </row>
    <row r="444" spans="22:23" x14ac:dyDescent="0.2">
      <c r="V444" s="50"/>
      <c r="W444" s="50"/>
    </row>
    <row r="445" spans="22:23" x14ac:dyDescent="0.2">
      <c r="V445" s="50"/>
      <c r="W445" s="50"/>
    </row>
    <row r="446" spans="22:23" x14ac:dyDescent="0.2">
      <c r="V446" s="50"/>
      <c r="W446" s="50"/>
    </row>
    <row r="447" spans="22:23" x14ac:dyDescent="0.2">
      <c r="V447" s="50"/>
      <c r="W447" s="50"/>
    </row>
    <row r="448" spans="22:23" x14ac:dyDescent="0.2">
      <c r="V448" s="50"/>
      <c r="W448" s="50"/>
    </row>
    <row r="449" spans="22:23" x14ac:dyDescent="0.2">
      <c r="V449" s="50"/>
      <c r="W449" s="50"/>
    </row>
    <row r="450" spans="22:23" x14ac:dyDescent="0.2">
      <c r="V450" s="50"/>
      <c r="W450" s="50"/>
    </row>
    <row r="451" spans="22:23" x14ac:dyDescent="0.2">
      <c r="V451" s="50"/>
      <c r="W451" s="50"/>
    </row>
    <row r="452" spans="22:23" x14ac:dyDescent="0.2">
      <c r="V452" s="50"/>
      <c r="W452" s="50"/>
    </row>
    <row r="453" spans="22:23" x14ac:dyDescent="0.2">
      <c r="V453" s="50"/>
      <c r="W453" s="50"/>
    </row>
    <row r="454" spans="22:23" x14ac:dyDescent="0.2">
      <c r="V454" s="50"/>
      <c r="W454" s="50"/>
    </row>
    <row r="455" spans="22:23" x14ac:dyDescent="0.2">
      <c r="V455" s="50"/>
      <c r="W455" s="50"/>
    </row>
    <row r="456" spans="22:23" x14ac:dyDescent="0.2">
      <c r="V456" s="50"/>
      <c r="W456" s="50"/>
    </row>
    <row r="457" spans="22:23" x14ac:dyDescent="0.2">
      <c r="V457" s="50"/>
      <c r="W457" s="50"/>
    </row>
    <row r="458" spans="22:23" x14ac:dyDescent="0.2">
      <c r="V458" s="50"/>
      <c r="W458" s="50"/>
    </row>
    <row r="459" spans="22:23" x14ac:dyDescent="0.2">
      <c r="V459" s="50"/>
      <c r="W459" s="50"/>
    </row>
    <row r="460" spans="22:23" x14ac:dyDescent="0.2">
      <c r="V460" s="50"/>
      <c r="W460" s="50"/>
    </row>
    <row r="461" spans="22:23" x14ac:dyDescent="0.2">
      <c r="V461" s="50"/>
      <c r="W461" s="50"/>
    </row>
    <row r="462" spans="22:23" x14ac:dyDescent="0.2">
      <c r="V462" s="50"/>
      <c r="W462" s="50"/>
    </row>
    <row r="463" spans="22:23" x14ac:dyDescent="0.2">
      <c r="V463" s="50"/>
      <c r="W463" s="50"/>
    </row>
    <row r="464" spans="22:23" x14ac:dyDescent="0.2">
      <c r="V464" s="50"/>
      <c r="W464" s="50"/>
    </row>
    <row r="465" spans="22:23" x14ac:dyDescent="0.2">
      <c r="V465" s="50"/>
      <c r="W465" s="50"/>
    </row>
    <row r="466" spans="22:23" x14ac:dyDescent="0.2">
      <c r="V466" s="50"/>
      <c r="W466" s="50"/>
    </row>
    <row r="467" spans="22:23" x14ac:dyDescent="0.2">
      <c r="V467" s="50"/>
      <c r="W467" s="50"/>
    </row>
    <row r="468" spans="22:23" x14ac:dyDescent="0.2">
      <c r="V468" s="50"/>
      <c r="W468" s="50"/>
    </row>
    <row r="469" spans="22:23" x14ac:dyDescent="0.2">
      <c r="V469" s="50"/>
      <c r="W469" s="50"/>
    </row>
    <row r="470" spans="22:23" x14ac:dyDescent="0.2">
      <c r="V470" s="50"/>
      <c r="W470" s="50"/>
    </row>
    <row r="471" spans="22:23" x14ac:dyDescent="0.2">
      <c r="V471" s="50"/>
      <c r="W471" s="50"/>
    </row>
    <row r="472" spans="22:23" x14ac:dyDescent="0.2">
      <c r="V472" s="50"/>
      <c r="W472" s="50"/>
    </row>
    <row r="473" spans="22:23" x14ac:dyDescent="0.2">
      <c r="V473" s="50"/>
      <c r="W473" s="50"/>
    </row>
    <row r="474" spans="22:23" x14ac:dyDescent="0.2">
      <c r="V474" s="50"/>
      <c r="W474" s="50"/>
    </row>
    <row r="475" spans="22:23" x14ac:dyDescent="0.2">
      <c r="V475" s="50"/>
      <c r="W475" s="50"/>
    </row>
    <row r="476" spans="22:23" x14ac:dyDescent="0.2">
      <c r="V476" s="50"/>
      <c r="W476" s="50"/>
    </row>
    <row r="477" spans="22:23" x14ac:dyDescent="0.2">
      <c r="V477" s="50"/>
      <c r="W477" s="50"/>
    </row>
    <row r="478" spans="22:23" x14ac:dyDescent="0.2">
      <c r="V478" s="50"/>
      <c r="W478" s="50"/>
    </row>
  </sheetData>
  <mergeCells count="18">
    <mergeCell ref="V3:V5"/>
    <mergeCell ref="X3:X5"/>
    <mergeCell ref="Q5:Q6"/>
    <mergeCell ref="N3:N5"/>
    <mergeCell ref="P3:P5"/>
    <mergeCell ref="Q3:R4"/>
    <mergeCell ref="T3:T5"/>
    <mergeCell ref="U3:U5"/>
    <mergeCell ref="T2:U2"/>
    <mergeCell ref="D2:E5"/>
    <mergeCell ref="O2:O5"/>
    <mergeCell ref="P2:R2"/>
    <mergeCell ref="S2:S5"/>
    <mergeCell ref="F3:G3"/>
    <mergeCell ref="H3:I3"/>
    <mergeCell ref="J3:K3"/>
    <mergeCell ref="L3:M3"/>
    <mergeCell ref="F2:N2"/>
  </mergeCells>
  <conditionalFormatting sqref="D8:X252">
    <cfRule type="expression" dxfId="0" priority="1">
      <formula>MOD(ROW(),2)=0</formula>
    </cfRule>
    <cfRule type="expression" priority="2">
      <formula>MOD(ROW(),2)=0</formula>
    </cfRule>
  </conditionalFormatting>
  <printOptions horizontalCentered="1" verticalCentered="1"/>
  <pageMargins left="0.25" right="0.25" top="0.75" bottom="0.75" header="0.3" footer="0.3"/>
  <pageSetup paperSize="3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A965-D95D-4074-859C-6E1DA73EE150}">
  <sheetPr>
    <tabColor rgb="FF00B050"/>
  </sheetPr>
  <dimension ref="A1"/>
  <sheetViews>
    <sheetView workbookViewId="0">
      <selection activeCell="C24" sqref="C24"/>
    </sheetView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9E2F-0C50-479F-A94F-7951972DBEA6}">
  <sheetPr>
    <tabColor rgb="FF00B050"/>
    <pageSetUpPr fitToPage="1"/>
  </sheetPr>
  <dimension ref="A1:AG478"/>
  <sheetViews>
    <sheetView view="pageLayout" topLeftCell="C1" zoomScale="55" zoomScaleNormal="100" zoomScalePageLayoutView="55" workbookViewId="0">
      <selection activeCell="G4" sqref="G4"/>
    </sheetView>
  </sheetViews>
  <sheetFormatPr defaultColWidth="8.88671875" defaultRowHeight="15" x14ac:dyDescent="0.2"/>
  <cols>
    <col min="1" max="1" width="9.44140625" style="2" hidden="1" customWidth="1"/>
    <col min="2" max="2" width="4" style="2" hidden="1" customWidth="1"/>
    <col min="3" max="3" width="1.6640625" style="2" customWidth="1"/>
    <col min="4" max="4" width="6.44140625" style="2" customWidth="1"/>
    <col min="5" max="5" width="18.21875" style="2" customWidth="1"/>
    <col min="6" max="6" width="13.109375" style="2" customWidth="1"/>
    <col min="7" max="7" width="15.77734375" style="2" customWidth="1"/>
    <col min="8" max="8" width="9.44140625" customWidth="1"/>
    <col min="9" max="9" width="15.21875" style="2" customWidth="1"/>
    <col min="10" max="10" width="0.77734375" style="2" customWidth="1"/>
    <col min="11" max="11" width="14.88671875" style="2" customWidth="1"/>
    <col min="12" max="12" width="0.77734375" style="44" customWidth="1"/>
    <col min="13" max="13" width="15.44140625" style="2" customWidth="1"/>
    <col min="14" max="15" width="13.33203125" style="2" customWidth="1"/>
    <col min="16" max="16" width="16.77734375" style="2" customWidth="1"/>
    <col min="17" max="17" width="15.88671875" style="2" customWidth="1"/>
    <col min="18" max="18" width="15.109375" style="2" hidden="1" customWidth="1"/>
    <col min="19" max="19" width="14.5546875" style="2" customWidth="1"/>
    <col min="20" max="20" width="15.33203125" style="2" customWidth="1"/>
    <col min="21" max="21" width="11.5546875" style="2" hidden="1" customWidth="1"/>
    <col min="22" max="22" width="16.21875" style="2" customWidth="1"/>
    <col min="23" max="23" width="17" style="2" customWidth="1"/>
    <col min="24" max="24" width="21" style="51" customWidth="1"/>
    <col min="25" max="25" width="1.109375" style="51" customWidth="1"/>
    <col min="26" max="26" width="19.33203125" style="2" customWidth="1"/>
    <col min="27" max="27" width="9.77734375" style="2" customWidth="1"/>
    <col min="28" max="28" width="11.33203125" style="2" customWidth="1"/>
    <col min="29" max="29" width="12.88671875" style="2" bestFit="1" customWidth="1"/>
    <col min="30" max="30" width="10.77734375" style="2" bestFit="1" customWidth="1"/>
    <col min="31" max="16384" width="8.88671875" style="2"/>
  </cols>
  <sheetData>
    <row r="1" spans="1:33" ht="13.5" customHeight="1" thickBot="1" x14ac:dyDescent="0.25">
      <c r="A1" s="1"/>
      <c r="B1" s="1"/>
      <c r="C1" s="1"/>
      <c r="H1" s="2"/>
      <c r="L1" s="2"/>
      <c r="X1" s="2"/>
      <c r="Y1" s="2"/>
    </row>
    <row r="2" spans="1:33" ht="24.75" customHeight="1" x14ac:dyDescent="0.25">
      <c r="A2" s="3"/>
      <c r="B2" s="4"/>
      <c r="C2" s="4"/>
      <c r="D2" s="209" t="s">
        <v>0</v>
      </c>
      <c r="E2" s="210"/>
      <c r="F2" s="215" t="s">
        <v>304</v>
      </c>
      <c r="G2" s="216"/>
      <c r="H2" s="216"/>
      <c r="I2" s="216"/>
      <c r="J2" s="216"/>
      <c r="K2" s="216"/>
      <c r="L2" s="216"/>
      <c r="M2" s="216"/>
      <c r="N2" s="216"/>
      <c r="O2" s="216"/>
      <c r="P2" s="217"/>
      <c r="Q2" s="169" t="s">
        <v>1</v>
      </c>
      <c r="R2" s="172" t="s">
        <v>2</v>
      </c>
      <c r="S2" s="173"/>
      <c r="T2" s="174"/>
      <c r="U2" s="175" t="s">
        <v>305</v>
      </c>
      <c r="V2" s="161" t="s">
        <v>3</v>
      </c>
      <c r="W2" s="162"/>
      <c r="X2" s="75" t="s">
        <v>4</v>
      </c>
      <c r="Y2" s="76"/>
      <c r="Z2" s="77" t="s">
        <v>5</v>
      </c>
      <c r="AA2" s="5"/>
    </row>
    <row r="3" spans="1:33" ht="19.5" customHeight="1" x14ac:dyDescent="0.25">
      <c r="A3" s="6"/>
      <c r="D3" s="211"/>
      <c r="E3" s="212"/>
      <c r="F3" s="201" t="s">
        <v>306</v>
      </c>
      <c r="G3" s="202"/>
      <c r="H3" s="203" t="s">
        <v>306</v>
      </c>
      <c r="I3" s="204"/>
      <c r="J3" s="205" t="s">
        <v>6</v>
      </c>
      <c r="K3" s="206"/>
      <c r="L3" s="207" t="s">
        <v>7</v>
      </c>
      <c r="M3" s="208"/>
      <c r="N3" s="218" t="s">
        <v>8</v>
      </c>
      <c r="O3" s="219"/>
      <c r="P3" s="220" t="s">
        <v>9</v>
      </c>
      <c r="Q3" s="170"/>
      <c r="R3" s="192" t="s">
        <v>10</v>
      </c>
      <c r="S3" s="195" t="s">
        <v>11</v>
      </c>
      <c r="T3" s="196"/>
      <c r="U3" s="176"/>
      <c r="V3" s="197" t="s">
        <v>12</v>
      </c>
      <c r="W3" s="198" t="s">
        <v>13</v>
      </c>
      <c r="X3" s="184" t="s">
        <v>14</v>
      </c>
      <c r="Y3" s="78"/>
      <c r="Z3" s="187" t="s">
        <v>15</v>
      </c>
      <c r="AA3" s="8"/>
    </row>
    <row r="4" spans="1:33" ht="105.75" customHeight="1" x14ac:dyDescent="0.25">
      <c r="A4" s="9"/>
      <c r="B4" s="10" t="s">
        <v>16</v>
      </c>
      <c r="D4" s="211"/>
      <c r="E4" s="212"/>
      <c r="F4" s="79" t="s">
        <v>17</v>
      </c>
      <c r="G4" s="80" t="s">
        <v>18</v>
      </c>
      <c r="H4" s="81" t="s">
        <v>19</v>
      </c>
      <c r="I4" s="82" t="s">
        <v>307</v>
      </c>
      <c r="J4" s="83" t="s">
        <v>20</v>
      </c>
      <c r="K4" s="84" t="s">
        <v>308</v>
      </c>
      <c r="L4" s="85" t="s">
        <v>21</v>
      </c>
      <c r="M4" s="86" t="s">
        <v>309</v>
      </c>
      <c r="N4" s="87" t="s">
        <v>22</v>
      </c>
      <c r="O4" s="88" t="s">
        <v>23</v>
      </c>
      <c r="P4" s="221"/>
      <c r="Q4" s="170"/>
      <c r="R4" s="193"/>
      <c r="S4" s="195"/>
      <c r="T4" s="196"/>
      <c r="U4" s="176"/>
      <c r="V4" s="197"/>
      <c r="W4" s="199"/>
      <c r="X4" s="185"/>
      <c r="Y4" s="78"/>
      <c r="Z4" s="188"/>
      <c r="AA4" s="8"/>
    </row>
    <row r="5" spans="1:33" ht="20.25" customHeight="1" x14ac:dyDescent="0.25">
      <c r="A5" s="6"/>
      <c r="D5" s="213"/>
      <c r="E5" s="214"/>
      <c r="F5" s="89" t="s">
        <v>24</v>
      </c>
      <c r="G5" s="90">
        <v>4265.6400000000003</v>
      </c>
      <c r="H5" s="91" t="s">
        <v>24</v>
      </c>
      <c r="I5" s="92">
        <v>2392.92</v>
      </c>
      <c r="J5" s="93" t="s">
        <v>24</v>
      </c>
      <c r="K5" s="94">
        <v>2184.84</v>
      </c>
      <c r="L5" s="95" t="s">
        <v>24</v>
      </c>
      <c r="M5" s="96">
        <v>832.32</v>
      </c>
      <c r="N5" s="97" t="s">
        <v>24</v>
      </c>
      <c r="O5" s="98">
        <f>G5</f>
        <v>4265.6400000000003</v>
      </c>
      <c r="P5" s="222"/>
      <c r="Q5" s="171"/>
      <c r="R5" s="194"/>
      <c r="S5" s="190" t="s">
        <v>25</v>
      </c>
      <c r="T5" s="99" t="s">
        <v>26</v>
      </c>
      <c r="U5" s="177"/>
      <c r="V5" s="197"/>
      <c r="W5" s="200"/>
      <c r="X5" s="186"/>
      <c r="Y5" s="78"/>
      <c r="Z5" s="189"/>
      <c r="AA5" s="8"/>
    </row>
    <row r="6" spans="1:33" s="7" customFormat="1" ht="18" x14ac:dyDescent="0.25">
      <c r="A6" s="11"/>
      <c r="D6" s="100" t="s">
        <v>27</v>
      </c>
      <c r="E6" s="101" t="s">
        <v>28</v>
      </c>
      <c r="F6" s="102">
        <f t="shared" ref="F6:P6" si="0">SUM(F8:F269)</f>
        <v>151989.6</v>
      </c>
      <c r="G6" s="102">
        <f t="shared" si="0"/>
        <v>648332917.33999968</v>
      </c>
      <c r="H6" s="103">
        <f t="shared" si="0"/>
        <v>40874.092300000033</v>
      </c>
      <c r="I6" s="103">
        <f t="shared" si="0"/>
        <v>97808432.979999989</v>
      </c>
      <c r="J6" s="104">
        <f t="shared" si="0"/>
        <v>31469.276199999997</v>
      </c>
      <c r="K6" s="104">
        <f t="shared" si="0"/>
        <v>68755333.410000011</v>
      </c>
      <c r="L6" s="105">
        <f t="shared" si="0"/>
        <v>5452.9551000000047</v>
      </c>
      <c r="M6" s="105">
        <f t="shared" si="0"/>
        <v>4538603.5900000017</v>
      </c>
      <c r="N6" s="106">
        <f t="shared" si="0"/>
        <v>39.539099999999991</v>
      </c>
      <c r="O6" s="107">
        <f t="shared" si="0"/>
        <v>168659.56652399999</v>
      </c>
      <c r="P6" s="108">
        <f t="shared" si="0"/>
        <v>819603946.8865242</v>
      </c>
      <c r="Q6" s="109">
        <v>363516836</v>
      </c>
      <c r="R6" s="110">
        <f>SUM(R8:R269)</f>
        <v>337523968873.15912</v>
      </c>
      <c r="S6" s="190"/>
      <c r="T6" s="111">
        <f>SUM(T8:T269)</f>
        <v>184925544.03</v>
      </c>
      <c r="U6" s="112">
        <f>SUM(U8:U269)</f>
        <v>669653912.00930393</v>
      </c>
      <c r="V6" s="113">
        <f>SUM(V8:V269)</f>
        <v>59118009.411600083</v>
      </c>
      <c r="W6" s="114">
        <f>SUM(W8:W269)</f>
        <v>47294407.529279999</v>
      </c>
      <c r="X6" s="115">
        <f>SUM(X8:X269)</f>
        <v>716948319.52999985</v>
      </c>
      <c r="Y6" s="116"/>
      <c r="Z6" s="117">
        <f>SUM(Z8:Z269)</f>
        <v>1080465155.53</v>
      </c>
      <c r="AA6" s="12"/>
      <c r="AB6" s="2"/>
      <c r="AC6" s="12"/>
      <c r="AD6" s="12"/>
      <c r="AE6" s="12"/>
    </row>
    <row r="7" spans="1:33" s="7" customFormat="1" ht="18.75" customHeight="1" x14ac:dyDescent="0.2">
      <c r="A7" s="11"/>
      <c r="D7" s="11"/>
      <c r="G7" s="13"/>
      <c r="I7" s="14"/>
      <c r="J7" s="14"/>
      <c r="K7" s="14"/>
      <c r="L7" s="15"/>
      <c r="M7" s="14"/>
      <c r="N7" s="14"/>
      <c r="O7" s="14"/>
      <c r="P7" s="16"/>
      <c r="Q7" s="17"/>
      <c r="R7" s="11"/>
      <c r="T7" s="18"/>
      <c r="U7" s="19"/>
      <c r="V7" s="11"/>
      <c r="W7" s="18"/>
      <c r="X7" s="20"/>
      <c r="Z7" s="21"/>
      <c r="AA7" s="2"/>
      <c r="AB7" s="22"/>
      <c r="AE7" s="7">
        <f>SUM(AE8:AE252)</f>
        <v>1080441029.5399997</v>
      </c>
      <c r="AF7" s="7">
        <f>SUM(AF8:AF252)</f>
        <v>1080441034.53</v>
      </c>
    </row>
    <row r="8" spans="1:33" s="24" customFormat="1" ht="16.5" x14ac:dyDescent="0.25">
      <c r="A8" s="23"/>
      <c r="D8" s="118">
        <v>3</v>
      </c>
      <c r="E8" s="119" t="s">
        <v>29</v>
      </c>
      <c r="F8" s="120">
        <v>90.53</v>
      </c>
      <c r="G8" s="121">
        <f>ROUND(F8*G$5,2)</f>
        <v>386168.39</v>
      </c>
      <c r="H8" s="121">
        <v>31.010750000000002</v>
      </c>
      <c r="I8" s="121">
        <f>IFERROR(ROUND(H8*$I$5,2),0)</f>
        <v>74206.240000000005</v>
      </c>
      <c r="J8" s="121">
        <v>20</v>
      </c>
      <c r="K8" s="121">
        <f>ROUND(J8*$K$5,2)</f>
        <v>43696.800000000003</v>
      </c>
      <c r="L8" s="121">
        <v>0</v>
      </c>
      <c r="M8" s="121">
        <f>ROUND(L8*$M$5,2)</f>
        <v>0</v>
      </c>
      <c r="N8" s="122">
        <v>0</v>
      </c>
      <c r="O8" s="122">
        <f>N8*O$5</f>
        <v>0</v>
      </c>
      <c r="P8" s="123">
        <f>G8+I8+K8+M8+O8</f>
        <v>504071.43</v>
      </c>
      <c r="Q8" s="124">
        <v>201938</v>
      </c>
      <c r="R8" s="125">
        <v>186032006.677549</v>
      </c>
      <c r="S8" s="126">
        <f>IFERROR(R8/H8,0)</f>
        <v>5998952.1916609239</v>
      </c>
      <c r="T8" s="127">
        <v>59465.91</v>
      </c>
      <c r="U8" s="128">
        <f>IF(P8&gt;Q8,P8-Q8+T8,0)</f>
        <v>361599.33999999997</v>
      </c>
      <c r="V8" s="129">
        <v>86027.602400000091</v>
      </c>
      <c r="W8" s="150">
        <f>IFERROR(IF(Q8&gt;P8,"0",V8*0.8),"0")</f>
        <v>68822.08192000007</v>
      </c>
      <c r="X8" s="130">
        <f>ROUND((U8+W8),2)</f>
        <v>430421.42</v>
      </c>
      <c r="Y8" s="131"/>
      <c r="Z8" s="132">
        <f>X8+Q8</f>
        <v>632359.41999999993</v>
      </c>
      <c r="AA8" s="25"/>
      <c r="AB8" s="26"/>
      <c r="AC8" s="26">
        <v>3</v>
      </c>
      <c r="AD8" s="26" t="s">
        <v>29</v>
      </c>
      <c r="AE8" s="24">
        <v>632360.30000000005</v>
      </c>
      <c r="AF8" s="24">
        <f t="shared" ref="AF8:AF71" si="1">VLOOKUP(AC8,D$8:Z$252,23,FALSE)</f>
        <v>632359.41999999993</v>
      </c>
      <c r="AG8" s="24">
        <f>AF8-AE8</f>
        <v>-0.88000000012107193</v>
      </c>
    </row>
    <row r="9" spans="1:33" s="27" customFormat="1" ht="16.5" x14ac:dyDescent="0.25">
      <c r="A9" s="23">
        <v>5</v>
      </c>
      <c r="B9" s="24" t="s">
        <v>30</v>
      </c>
      <c r="C9" s="24" t="b">
        <f t="shared" ref="C9:C72" si="2">B9=E9</f>
        <v>1</v>
      </c>
      <c r="D9" s="118">
        <v>5</v>
      </c>
      <c r="E9" s="133" t="s">
        <v>30</v>
      </c>
      <c r="F9" s="120">
        <v>57.8</v>
      </c>
      <c r="G9" s="121">
        <f t="shared" ref="G9:G72" si="3">ROUND(F9*G$5,2)</f>
        <v>246553.99</v>
      </c>
      <c r="H9" s="121">
        <v>32.580249999999999</v>
      </c>
      <c r="I9" s="121">
        <f t="shared" ref="I9:I72" si="4">IFERROR(ROUND(H9*$I$5,2),0)</f>
        <v>77961.929999999993</v>
      </c>
      <c r="J9" s="121">
        <v>16.6722</v>
      </c>
      <c r="K9" s="121">
        <f t="shared" ref="K9:K72" si="5">ROUND(J9*$K$5,2)</f>
        <v>36426.089999999997</v>
      </c>
      <c r="L9" s="121">
        <v>0</v>
      </c>
      <c r="M9" s="121">
        <f t="shared" ref="M9:M72" si="6">ROUND(L9*$M$5,2)</f>
        <v>0</v>
      </c>
      <c r="N9" s="122">
        <v>0</v>
      </c>
      <c r="O9" s="122">
        <f t="shared" ref="O9:O72" si="7">N9*O$5</f>
        <v>0</v>
      </c>
      <c r="P9" s="123">
        <f t="shared" ref="P9:P72" si="8">G9+I9+K9+M9+O9</f>
        <v>360942.01</v>
      </c>
      <c r="Q9" s="124">
        <v>241237</v>
      </c>
      <c r="R9" s="125">
        <v>219844778.11063001</v>
      </c>
      <c r="S9" s="126">
        <f t="shared" ref="S9:S72" si="9">IFERROR(R9/H9,0)</f>
        <v>6747792.8533584001</v>
      </c>
      <c r="T9" s="127">
        <v>8557.27</v>
      </c>
      <c r="U9" s="128">
        <f t="shared" ref="U9:U72" si="10">IF(P9&gt;Q9,P9-Q9+T9,0)</f>
        <v>128262.28000000001</v>
      </c>
      <c r="V9" s="134">
        <v>251271.74840000004</v>
      </c>
      <c r="W9" s="150">
        <f t="shared" ref="W9:W72" si="11">IFERROR(IF(Q9&gt;P9,"0",V9*0.8),"0")</f>
        <v>201017.39872000006</v>
      </c>
      <c r="X9" s="130">
        <f t="shared" ref="X9:X72" si="12">ROUND((U9+W9),2)</f>
        <v>329279.68</v>
      </c>
      <c r="Y9" s="131"/>
      <c r="Z9" s="132">
        <f t="shared" ref="Z9:Z72" si="13">X9+Q9</f>
        <v>570516.67999999993</v>
      </c>
      <c r="AA9" s="25"/>
      <c r="AB9" s="26"/>
      <c r="AC9" s="26">
        <v>5</v>
      </c>
      <c r="AD9" s="26" t="s">
        <v>30</v>
      </c>
      <c r="AE9" s="24">
        <v>570517.56000000006</v>
      </c>
      <c r="AF9" s="24">
        <f t="shared" si="1"/>
        <v>570516.67999999993</v>
      </c>
      <c r="AG9" s="24">
        <f t="shared" ref="AG9:AG72" si="14">AF9-AE9</f>
        <v>-0.88000000012107193</v>
      </c>
    </row>
    <row r="10" spans="1:33" s="27" customFormat="1" ht="16.5" x14ac:dyDescent="0.25">
      <c r="A10" s="23">
        <v>7</v>
      </c>
      <c r="B10" s="24" t="s">
        <v>31</v>
      </c>
      <c r="C10" s="24" t="b">
        <f t="shared" si="2"/>
        <v>1</v>
      </c>
      <c r="D10" s="118">
        <v>7</v>
      </c>
      <c r="E10" s="133" t="s">
        <v>31</v>
      </c>
      <c r="F10" s="120">
        <v>197.02</v>
      </c>
      <c r="G10" s="121">
        <f t="shared" si="3"/>
        <v>840416.39</v>
      </c>
      <c r="H10" s="121">
        <v>67</v>
      </c>
      <c r="I10" s="121">
        <f t="shared" si="4"/>
        <v>160325.64000000001</v>
      </c>
      <c r="J10" s="121">
        <v>31.028100000000002</v>
      </c>
      <c r="K10" s="121">
        <f t="shared" si="5"/>
        <v>67791.429999999993</v>
      </c>
      <c r="L10" s="121">
        <v>2</v>
      </c>
      <c r="M10" s="121">
        <f t="shared" si="6"/>
        <v>1664.64</v>
      </c>
      <c r="N10" s="122">
        <v>0</v>
      </c>
      <c r="O10" s="122">
        <f t="shared" si="7"/>
        <v>0</v>
      </c>
      <c r="P10" s="123">
        <f t="shared" si="8"/>
        <v>1070198.0999999999</v>
      </c>
      <c r="Q10" s="124">
        <v>432105</v>
      </c>
      <c r="R10" s="125">
        <v>406991121.24897301</v>
      </c>
      <c r="S10" s="126">
        <f t="shared" si="9"/>
        <v>6074494.3469995968</v>
      </c>
      <c r="T10" s="127">
        <v>117293.01</v>
      </c>
      <c r="U10" s="128">
        <f t="shared" si="10"/>
        <v>755386.10999999987</v>
      </c>
      <c r="V10" s="134">
        <v>101020.63840000005</v>
      </c>
      <c r="W10" s="150">
        <f t="shared" si="11"/>
        <v>80816.510720000049</v>
      </c>
      <c r="X10" s="130">
        <f t="shared" si="12"/>
        <v>836202.62</v>
      </c>
      <c r="Y10" s="131"/>
      <c r="Z10" s="132">
        <f t="shared" si="13"/>
        <v>1268307.6200000001</v>
      </c>
      <c r="AA10" s="25"/>
      <c r="AB10" s="26"/>
      <c r="AC10" s="26">
        <v>7</v>
      </c>
      <c r="AD10" s="26" t="s">
        <v>31</v>
      </c>
      <c r="AE10" s="24">
        <v>1268307.6200000001</v>
      </c>
      <c r="AF10" s="24">
        <f t="shared" si="1"/>
        <v>1268307.6200000001</v>
      </c>
      <c r="AG10" s="24">
        <f t="shared" si="14"/>
        <v>0</v>
      </c>
    </row>
    <row r="11" spans="1:33" s="27" customFormat="1" ht="16.5" x14ac:dyDescent="0.25">
      <c r="A11" s="23">
        <v>9</v>
      </c>
      <c r="B11" s="24" t="s">
        <v>32</v>
      </c>
      <c r="C11" s="24" t="b">
        <f t="shared" si="2"/>
        <v>1</v>
      </c>
      <c r="D11" s="118">
        <v>9</v>
      </c>
      <c r="E11" s="133" t="s">
        <v>32</v>
      </c>
      <c r="F11" s="120">
        <v>503.09</v>
      </c>
      <c r="G11" s="121">
        <f t="shared" si="3"/>
        <v>2146000.83</v>
      </c>
      <c r="H11" s="121">
        <v>216.17644999999999</v>
      </c>
      <c r="I11" s="121">
        <f t="shared" si="4"/>
        <v>517292.95</v>
      </c>
      <c r="J11" s="121">
        <v>105.5758</v>
      </c>
      <c r="K11" s="121">
        <f t="shared" si="5"/>
        <v>230666.23</v>
      </c>
      <c r="L11" s="121">
        <v>7</v>
      </c>
      <c r="M11" s="121">
        <f t="shared" si="6"/>
        <v>5826.24</v>
      </c>
      <c r="N11" s="122">
        <v>0</v>
      </c>
      <c r="O11" s="122">
        <f t="shared" si="7"/>
        <v>0</v>
      </c>
      <c r="P11" s="123">
        <f t="shared" si="8"/>
        <v>2899786.2500000005</v>
      </c>
      <c r="Q11" s="124">
        <v>638198</v>
      </c>
      <c r="R11" s="125">
        <v>581007242.56347799</v>
      </c>
      <c r="S11" s="126">
        <f t="shared" si="9"/>
        <v>2687652.8066007099</v>
      </c>
      <c r="T11" s="127">
        <v>1996510.94</v>
      </c>
      <c r="U11" s="128">
        <f t="shared" si="10"/>
        <v>4258099.1900000004</v>
      </c>
      <c r="V11" s="134">
        <v>868148.67480000108</v>
      </c>
      <c r="W11" s="150">
        <f t="shared" si="11"/>
        <v>694518.93984000094</v>
      </c>
      <c r="X11" s="130">
        <f t="shared" si="12"/>
        <v>4952618.13</v>
      </c>
      <c r="Y11" s="131"/>
      <c r="Z11" s="132">
        <f t="shared" si="13"/>
        <v>5590816.1299999999</v>
      </c>
      <c r="AA11" s="25"/>
      <c r="AB11" s="26"/>
      <c r="AC11" s="26">
        <v>9</v>
      </c>
      <c r="AD11" s="26" t="s">
        <v>32</v>
      </c>
      <c r="AE11" s="24">
        <v>5590815.25</v>
      </c>
      <c r="AF11" s="24">
        <f t="shared" si="1"/>
        <v>5590816.1299999999</v>
      </c>
      <c r="AG11" s="24">
        <f t="shared" si="14"/>
        <v>0.87999999988824129</v>
      </c>
    </row>
    <row r="12" spans="1:33" s="27" customFormat="1" ht="16.5" x14ac:dyDescent="0.25">
      <c r="A12" s="23">
        <v>11</v>
      </c>
      <c r="B12" s="24" t="s">
        <v>33</v>
      </c>
      <c r="C12" s="24" t="b">
        <f t="shared" si="2"/>
        <v>1</v>
      </c>
      <c r="D12" s="118">
        <v>11</v>
      </c>
      <c r="E12" s="133" t="s">
        <v>33</v>
      </c>
      <c r="F12" s="120">
        <v>153.66999999999999</v>
      </c>
      <c r="G12" s="121">
        <f t="shared" si="3"/>
        <v>655500.9</v>
      </c>
      <c r="H12" s="121">
        <v>66.973399999999998</v>
      </c>
      <c r="I12" s="121">
        <f t="shared" si="4"/>
        <v>160261.99</v>
      </c>
      <c r="J12" s="121">
        <v>39.611199999999997</v>
      </c>
      <c r="K12" s="121">
        <f t="shared" si="5"/>
        <v>86544.13</v>
      </c>
      <c r="L12" s="121">
        <v>0</v>
      </c>
      <c r="M12" s="121">
        <f t="shared" si="6"/>
        <v>0</v>
      </c>
      <c r="N12" s="122">
        <v>0</v>
      </c>
      <c r="O12" s="122">
        <f t="shared" si="7"/>
        <v>0</v>
      </c>
      <c r="P12" s="123">
        <f t="shared" si="8"/>
        <v>902307.02</v>
      </c>
      <c r="Q12" s="124">
        <v>323247</v>
      </c>
      <c r="R12" s="125">
        <v>294890764.37101001</v>
      </c>
      <c r="S12" s="126">
        <f t="shared" si="9"/>
        <v>4403102.7896300619</v>
      </c>
      <c r="T12" s="127">
        <v>364631.13</v>
      </c>
      <c r="U12" s="128">
        <f t="shared" si="10"/>
        <v>943691.15</v>
      </c>
      <c r="V12" s="134">
        <v>569191.14599999995</v>
      </c>
      <c r="W12" s="150">
        <f t="shared" si="11"/>
        <v>455352.91680000001</v>
      </c>
      <c r="X12" s="130">
        <f t="shared" si="12"/>
        <v>1399044.07</v>
      </c>
      <c r="Y12" s="131"/>
      <c r="Z12" s="132">
        <f t="shared" si="13"/>
        <v>1722291.07</v>
      </c>
      <c r="AA12" s="25"/>
      <c r="AB12" s="26"/>
      <c r="AC12" s="26">
        <v>11</v>
      </c>
      <c r="AD12" s="26" t="s">
        <v>33</v>
      </c>
      <c r="AE12" s="24">
        <v>1722291.07</v>
      </c>
      <c r="AF12" s="24">
        <f t="shared" si="1"/>
        <v>1722291.07</v>
      </c>
      <c r="AG12" s="24">
        <f t="shared" si="14"/>
        <v>0</v>
      </c>
    </row>
    <row r="13" spans="1:33" s="27" customFormat="1" ht="16.5" x14ac:dyDescent="0.25">
      <c r="A13" s="23">
        <v>15</v>
      </c>
      <c r="B13" s="24" t="s">
        <v>34</v>
      </c>
      <c r="C13" s="24" t="b">
        <f t="shared" si="2"/>
        <v>1</v>
      </c>
      <c r="D13" s="118">
        <v>15</v>
      </c>
      <c r="E13" s="133" t="s">
        <v>34</v>
      </c>
      <c r="F13" s="120">
        <v>523.41999999999996</v>
      </c>
      <c r="G13" s="121">
        <f t="shared" si="3"/>
        <v>2232721.29</v>
      </c>
      <c r="H13" s="121">
        <v>103.2089</v>
      </c>
      <c r="I13" s="121">
        <f t="shared" si="4"/>
        <v>246970.64</v>
      </c>
      <c r="J13" s="121">
        <v>131.42400000000001</v>
      </c>
      <c r="K13" s="121">
        <f t="shared" si="5"/>
        <v>287140.40999999997</v>
      </c>
      <c r="L13" s="121">
        <v>0</v>
      </c>
      <c r="M13" s="121">
        <f t="shared" si="6"/>
        <v>0</v>
      </c>
      <c r="N13" s="122">
        <v>1.2750000000000001</v>
      </c>
      <c r="O13" s="122">
        <f t="shared" si="7"/>
        <v>5438.6910000000007</v>
      </c>
      <c r="P13" s="123">
        <f t="shared" si="8"/>
        <v>2772271.0310000004</v>
      </c>
      <c r="Q13" s="124">
        <v>4189966</v>
      </c>
      <c r="R13" s="125">
        <v>3761895340.2539802</v>
      </c>
      <c r="S13" s="126">
        <f t="shared" si="9"/>
        <v>36449330.825674728</v>
      </c>
      <c r="T13" s="127">
        <v>0</v>
      </c>
      <c r="U13" s="128">
        <f t="shared" si="10"/>
        <v>0</v>
      </c>
      <c r="V13" s="134">
        <v>0</v>
      </c>
      <c r="W13" s="150" t="str">
        <f t="shared" si="11"/>
        <v>0</v>
      </c>
      <c r="X13" s="130">
        <f>ROUND((U13+W13),2)</f>
        <v>0</v>
      </c>
      <c r="Y13" s="131"/>
      <c r="Z13" s="132">
        <f t="shared" si="13"/>
        <v>4189966</v>
      </c>
      <c r="AA13" s="25"/>
      <c r="AB13" s="26"/>
      <c r="AC13" s="26">
        <v>15</v>
      </c>
      <c r="AD13" s="26" t="s">
        <v>34</v>
      </c>
      <c r="AE13" s="24">
        <v>4189966</v>
      </c>
      <c r="AF13" s="24">
        <f t="shared" si="1"/>
        <v>4189966</v>
      </c>
      <c r="AG13" s="24">
        <f t="shared" si="14"/>
        <v>0</v>
      </c>
    </row>
    <row r="14" spans="1:33" s="27" customFormat="1" ht="16.5" x14ac:dyDescent="0.25">
      <c r="A14" s="23">
        <v>17</v>
      </c>
      <c r="B14" s="24" t="s">
        <v>35</v>
      </c>
      <c r="C14" s="24" t="b">
        <f t="shared" si="2"/>
        <v>1</v>
      </c>
      <c r="D14" s="118">
        <v>17</v>
      </c>
      <c r="E14" s="133" t="s">
        <v>35</v>
      </c>
      <c r="F14" s="120">
        <v>1792.8</v>
      </c>
      <c r="G14" s="121">
        <f t="shared" si="3"/>
        <v>7647439.3899999997</v>
      </c>
      <c r="H14" s="121">
        <v>123</v>
      </c>
      <c r="I14" s="121">
        <f t="shared" si="4"/>
        <v>294329.15999999997</v>
      </c>
      <c r="J14" s="121">
        <v>325.16160000000002</v>
      </c>
      <c r="K14" s="121">
        <f t="shared" si="5"/>
        <v>710426.07</v>
      </c>
      <c r="L14" s="121">
        <v>9.8556000000000008</v>
      </c>
      <c r="M14" s="121">
        <f t="shared" si="6"/>
        <v>8203.01</v>
      </c>
      <c r="N14" s="122">
        <v>0</v>
      </c>
      <c r="O14" s="122">
        <f t="shared" si="7"/>
        <v>0</v>
      </c>
      <c r="P14" s="123">
        <f t="shared" si="8"/>
        <v>8660397.629999999</v>
      </c>
      <c r="Q14" s="124">
        <v>3511304</v>
      </c>
      <c r="R14" s="125">
        <v>3231889973.8866701</v>
      </c>
      <c r="S14" s="126">
        <f t="shared" si="9"/>
        <v>26275528.242981058</v>
      </c>
      <c r="T14" s="127">
        <v>0</v>
      </c>
      <c r="U14" s="128">
        <f t="shared" si="10"/>
        <v>5149093.629999999</v>
      </c>
      <c r="V14" s="134">
        <v>0</v>
      </c>
      <c r="W14" s="150">
        <f t="shared" si="11"/>
        <v>0</v>
      </c>
      <c r="X14" s="130">
        <f t="shared" si="12"/>
        <v>5149093.63</v>
      </c>
      <c r="Y14" s="131"/>
      <c r="Z14" s="132">
        <f t="shared" si="13"/>
        <v>8660397.629999999</v>
      </c>
      <c r="AA14" s="25"/>
      <c r="AB14" s="26"/>
      <c r="AC14" s="26">
        <v>17</v>
      </c>
      <c r="AD14" s="26" t="s">
        <v>35</v>
      </c>
      <c r="AE14" s="24">
        <v>8660397.6300000008</v>
      </c>
      <c r="AF14" s="24">
        <f t="shared" si="1"/>
        <v>8660397.629999999</v>
      </c>
      <c r="AG14" s="24">
        <f t="shared" si="14"/>
        <v>0</v>
      </c>
    </row>
    <row r="15" spans="1:33" s="27" customFormat="1" ht="16.5" x14ac:dyDescent="0.25">
      <c r="A15" s="23">
        <v>19</v>
      </c>
      <c r="B15" s="24" t="s">
        <v>36</v>
      </c>
      <c r="C15" s="24" t="b">
        <f t="shared" si="2"/>
        <v>1</v>
      </c>
      <c r="D15" s="118">
        <v>19</v>
      </c>
      <c r="E15" s="133" t="s">
        <v>36</v>
      </c>
      <c r="F15" s="120">
        <v>235.12</v>
      </c>
      <c r="G15" s="121">
        <f t="shared" si="3"/>
        <v>1002937.28</v>
      </c>
      <c r="H15" s="121">
        <v>74.704999999999998</v>
      </c>
      <c r="I15" s="121">
        <f t="shared" si="4"/>
        <v>178763.09</v>
      </c>
      <c r="J15" s="121">
        <v>63.382899999999999</v>
      </c>
      <c r="K15" s="121">
        <f t="shared" si="5"/>
        <v>138481.5</v>
      </c>
      <c r="L15" s="121">
        <v>0</v>
      </c>
      <c r="M15" s="121">
        <f t="shared" si="6"/>
        <v>0</v>
      </c>
      <c r="N15" s="122">
        <v>0</v>
      </c>
      <c r="O15" s="122">
        <f t="shared" si="7"/>
        <v>0</v>
      </c>
      <c r="P15" s="123">
        <f t="shared" si="8"/>
        <v>1320181.8700000001</v>
      </c>
      <c r="Q15" s="124">
        <v>536623</v>
      </c>
      <c r="R15" s="125">
        <v>520115266.09570497</v>
      </c>
      <c r="S15" s="126">
        <f t="shared" si="9"/>
        <v>6962255.0846088612</v>
      </c>
      <c r="T15" s="127">
        <v>0</v>
      </c>
      <c r="U15" s="128">
        <f t="shared" si="10"/>
        <v>783558.87000000011</v>
      </c>
      <c r="V15" s="134">
        <v>192399.88720000011</v>
      </c>
      <c r="W15" s="150">
        <f t="shared" si="11"/>
        <v>153919.9097600001</v>
      </c>
      <c r="X15" s="130">
        <f t="shared" si="12"/>
        <v>937478.78</v>
      </c>
      <c r="Y15" s="131"/>
      <c r="Z15" s="132">
        <f t="shared" si="13"/>
        <v>1474101.78</v>
      </c>
      <c r="AA15" s="25"/>
      <c r="AB15" s="26"/>
      <c r="AC15" s="26">
        <v>19</v>
      </c>
      <c r="AD15" s="26" t="s">
        <v>36</v>
      </c>
      <c r="AE15" s="24">
        <v>1474101.78</v>
      </c>
      <c r="AF15" s="24">
        <f t="shared" si="1"/>
        <v>1474101.78</v>
      </c>
      <c r="AG15" s="24">
        <f t="shared" si="14"/>
        <v>0</v>
      </c>
    </row>
    <row r="16" spans="1:33" s="27" customFormat="1" ht="16.5" x14ac:dyDescent="0.25">
      <c r="A16" s="23">
        <v>21</v>
      </c>
      <c r="B16" s="24" t="s">
        <v>37</v>
      </c>
      <c r="C16" s="24" t="b">
        <f t="shared" si="2"/>
        <v>1</v>
      </c>
      <c r="D16" s="135">
        <v>21</v>
      </c>
      <c r="E16" s="136" t="s">
        <v>37</v>
      </c>
      <c r="F16" s="120">
        <v>309</v>
      </c>
      <c r="G16" s="137">
        <f t="shared" si="3"/>
        <v>1318082.76</v>
      </c>
      <c r="H16" s="121">
        <v>106.8792</v>
      </c>
      <c r="I16" s="121">
        <f t="shared" si="4"/>
        <v>255753.38</v>
      </c>
      <c r="J16" s="137">
        <v>82.853700000000003</v>
      </c>
      <c r="K16" s="137">
        <f t="shared" si="5"/>
        <v>181022.07999999999</v>
      </c>
      <c r="L16" s="137">
        <v>3.9314</v>
      </c>
      <c r="M16" s="137">
        <f t="shared" si="6"/>
        <v>3272.18</v>
      </c>
      <c r="N16" s="122">
        <v>0</v>
      </c>
      <c r="O16" s="122">
        <f t="shared" si="7"/>
        <v>0</v>
      </c>
      <c r="P16" s="123">
        <f t="shared" si="8"/>
        <v>1758130.4000000001</v>
      </c>
      <c r="Q16" s="128">
        <v>492114</v>
      </c>
      <c r="R16" s="125">
        <v>496273386.69640899</v>
      </c>
      <c r="S16" s="126">
        <f t="shared" si="9"/>
        <v>4643311.2027074397</v>
      </c>
      <c r="T16" s="127">
        <v>525157</v>
      </c>
      <c r="U16" s="128">
        <f t="shared" si="10"/>
        <v>1791173.4000000001</v>
      </c>
      <c r="V16" s="134">
        <v>539413.81200000015</v>
      </c>
      <c r="W16" s="150">
        <f t="shared" si="11"/>
        <v>431531.04960000014</v>
      </c>
      <c r="X16" s="130">
        <f t="shared" si="12"/>
        <v>2222704.4500000002</v>
      </c>
      <c r="Y16" s="131"/>
      <c r="Z16" s="132">
        <f t="shared" si="13"/>
        <v>2714818.45</v>
      </c>
      <c r="AA16" s="25"/>
      <c r="AB16" s="26"/>
      <c r="AC16" s="26">
        <v>21</v>
      </c>
      <c r="AD16" s="26" t="s">
        <v>37</v>
      </c>
      <c r="AE16" s="24">
        <v>2714818.45</v>
      </c>
      <c r="AF16" s="24">
        <f t="shared" si="1"/>
        <v>2714818.45</v>
      </c>
      <c r="AG16" s="24">
        <f t="shared" si="14"/>
        <v>0</v>
      </c>
    </row>
    <row r="17" spans="1:33" s="27" customFormat="1" ht="16.5" x14ac:dyDescent="0.25">
      <c r="A17" s="23">
        <v>23</v>
      </c>
      <c r="B17" s="24" t="s">
        <v>38</v>
      </c>
      <c r="C17" s="24" t="b">
        <f t="shared" si="2"/>
        <v>1</v>
      </c>
      <c r="D17" s="135">
        <v>23</v>
      </c>
      <c r="E17" s="136" t="s">
        <v>38</v>
      </c>
      <c r="F17" s="120">
        <v>231</v>
      </c>
      <c r="G17" s="137">
        <f t="shared" si="3"/>
        <v>985362.84</v>
      </c>
      <c r="H17" s="121">
        <v>81</v>
      </c>
      <c r="I17" s="121">
        <f t="shared" si="4"/>
        <v>193826.52</v>
      </c>
      <c r="J17" s="137">
        <v>36.346499999999999</v>
      </c>
      <c r="K17" s="137">
        <f t="shared" si="5"/>
        <v>79411.289999999994</v>
      </c>
      <c r="L17" s="137">
        <v>1.6375</v>
      </c>
      <c r="M17" s="137">
        <f t="shared" si="6"/>
        <v>1362.92</v>
      </c>
      <c r="N17" s="122">
        <v>0</v>
      </c>
      <c r="O17" s="122">
        <f t="shared" si="7"/>
        <v>0</v>
      </c>
      <c r="P17" s="123">
        <f t="shared" si="8"/>
        <v>1259963.5699999998</v>
      </c>
      <c r="Q17" s="128">
        <v>476026</v>
      </c>
      <c r="R17" s="125">
        <v>454611879.66666698</v>
      </c>
      <c r="S17" s="126">
        <f t="shared" si="9"/>
        <v>5612492.3415637901</v>
      </c>
      <c r="T17" s="127">
        <v>224504.97</v>
      </c>
      <c r="U17" s="128">
        <f t="shared" si="10"/>
        <v>1008442.5399999998</v>
      </c>
      <c r="V17" s="134">
        <v>149585.1128</v>
      </c>
      <c r="W17" s="150">
        <f t="shared" si="11"/>
        <v>119668.09024</v>
      </c>
      <c r="X17" s="130">
        <f t="shared" si="12"/>
        <v>1128110.6299999999</v>
      </c>
      <c r="Y17" s="131"/>
      <c r="Z17" s="132">
        <f t="shared" si="13"/>
        <v>1604136.63</v>
      </c>
      <c r="AA17" s="25"/>
      <c r="AB17" s="26"/>
      <c r="AC17" s="26">
        <v>23</v>
      </c>
      <c r="AD17" s="26" t="s">
        <v>38</v>
      </c>
      <c r="AE17" s="24">
        <v>1604136.63</v>
      </c>
      <c r="AF17" s="24">
        <f t="shared" si="1"/>
        <v>1604136.63</v>
      </c>
      <c r="AG17" s="24">
        <f t="shared" si="14"/>
        <v>0</v>
      </c>
    </row>
    <row r="18" spans="1:33" s="27" customFormat="1" ht="16.5" x14ac:dyDescent="0.25">
      <c r="A18" s="23">
        <v>27</v>
      </c>
      <c r="B18" s="24" t="s">
        <v>39</v>
      </c>
      <c r="C18" s="24" t="b">
        <f t="shared" si="2"/>
        <v>1</v>
      </c>
      <c r="D18" s="135">
        <v>27</v>
      </c>
      <c r="E18" s="136" t="s">
        <v>39</v>
      </c>
      <c r="F18" s="120">
        <v>660</v>
      </c>
      <c r="G18" s="137">
        <f t="shared" si="3"/>
        <v>2815322.4</v>
      </c>
      <c r="H18" s="121">
        <v>41.788249999999998</v>
      </c>
      <c r="I18" s="121">
        <f t="shared" si="4"/>
        <v>99995.94</v>
      </c>
      <c r="J18" s="137">
        <v>133.18389999999999</v>
      </c>
      <c r="K18" s="137">
        <f t="shared" si="5"/>
        <v>290985.51</v>
      </c>
      <c r="L18" s="137">
        <v>1</v>
      </c>
      <c r="M18" s="137">
        <f t="shared" si="6"/>
        <v>832.32</v>
      </c>
      <c r="N18" s="122">
        <v>0</v>
      </c>
      <c r="O18" s="122">
        <f t="shared" si="7"/>
        <v>0</v>
      </c>
      <c r="P18" s="123">
        <f t="shared" si="8"/>
        <v>3207136.1699999995</v>
      </c>
      <c r="Q18" s="128">
        <v>2116291</v>
      </c>
      <c r="R18" s="125">
        <v>1912795116.28865</v>
      </c>
      <c r="S18" s="126">
        <f t="shared" si="9"/>
        <v>45773515.672196135</v>
      </c>
      <c r="T18" s="127">
        <v>0</v>
      </c>
      <c r="U18" s="128">
        <f t="shared" si="10"/>
        <v>1090845.1699999995</v>
      </c>
      <c r="V18" s="134">
        <v>0</v>
      </c>
      <c r="W18" s="150">
        <f t="shared" si="11"/>
        <v>0</v>
      </c>
      <c r="X18" s="130">
        <f t="shared" si="12"/>
        <v>1090845.17</v>
      </c>
      <c r="Y18" s="131"/>
      <c r="Z18" s="132">
        <f t="shared" si="13"/>
        <v>3207136.17</v>
      </c>
      <c r="AA18" s="25"/>
      <c r="AB18" s="26"/>
      <c r="AC18" s="26">
        <v>27</v>
      </c>
      <c r="AD18" s="26" t="s">
        <v>39</v>
      </c>
      <c r="AE18" s="24">
        <v>3207136.29</v>
      </c>
      <c r="AF18" s="24">
        <f t="shared" si="1"/>
        <v>3207136.17</v>
      </c>
      <c r="AG18" s="24">
        <f t="shared" si="14"/>
        <v>-0.12000000011175871</v>
      </c>
    </row>
    <row r="19" spans="1:33" s="27" customFormat="1" ht="16.5" x14ac:dyDescent="0.25">
      <c r="A19" s="23">
        <v>29</v>
      </c>
      <c r="B19" s="24" t="s">
        <v>40</v>
      </c>
      <c r="C19" s="24" t="b">
        <f t="shared" si="2"/>
        <v>1</v>
      </c>
      <c r="D19" s="118">
        <v>29</v>
      </c>
      <c r="E19" s="133" t="s">
        <v>40</v>
      </c>
      <c r="F19" s="120">
        <v>945</v>
      </c>
      <c r="G19" s="121">
        <f t="shared" si="3"/>
        <v>4031029.8</v>
      </c>
      <c r="H19" s="121">
        <v>61.519949999999994</v>
      </c>
      <c r="I19" s="121">
        <f t="shared" si="4"/>
        <v>147212.32</v>
      </c>
      <c r="J19" s="121">
        <v>116.5239</v>
      </c>
      <c r="K19" s="121">
        <f t="shared" si="5"/>
        <v>254586.08</v>
      </c>
      <c r="L19" s="121">
        <v>10.8611</v>
      </c>
      <c r="M19" s="121">
        <f t="shared" si="6"/>
        <v>9039.91</v>
      </c>
      <c r="N19" s="122">
        <v>0</v>
      </c>
      <c r="O19" s="122">
        <f t="shared" si="7"/>
        <v>0</v>
      </c>
      <c r="P19" s="123">
        <f t="shared" si="8"/>
        <v>4441868.1099999994</v>
      </c>
      <c r="Q19" s="124">
        <v>1630050</v>
      </c>
      <c r="R19" s="125">
        <v>1471801013.47541</v>
      </c>
      <c r="S19" s="126">
        <f t="shared" si="9"/>
        <v>23923963.096124269</v>
      </c>
      <c r="T19" s="127">
        <v>0</v>
      </c>
      <c r="U19" s="128">
        <f t="shared" si="10"/>
        <v>2811818.1099999994</v>
      </c>
      <c r="V19" s="134">
        <v>0</v>
      </c>
      <c r="W19" s="150">
        <f t="shared" si="11"/>
        <v>0</v>
      </c>
      <c r="X19" s="130">
        <f t="shared" si="12"/>
        <v>2811818.11</v>
      </c>
      <c r="Y19" s="131"/>
      <c r="Z19" s="132">
        <f t="shared" si="13"/>
        <v>4441868.1099999994</v>
      </c>
      <c r="AA19" s="25"/>
      <c r="AB19" s="26"/>
      <c r="AC19" s="26">
        <v>29</v>
      </c>
      <c r="AD19" s="26" t="s">
        <v>40</v>
      </c>
      <c r="AE19" s="24">
        <v>4441868.2300000004</v>
      </c>
      <c r="AF19" s="24">
        <f t="shared" si="1"/>
        <v>4441868.1099999994</v>
      </c>
      <c r="AG19" s="24">
        <f t="shared" si="14"/>
        <v>-0.12000000104308128</v>
      </c>
    </row>
    <row r="20" spans="1:33" s="27" customFormat="1" ht="16.5" x14ac:dyDescent="0.25">
      <c r="A20" s="23">
        <v>31</v>
      </c>
      <c r="B20" s="24" t="s">
        <v>41</v>
      </c>
      <c r="C20" s="24" t="b">
        <f t="shared" si="2"/>
        <v>1</v>
      </c>
      <c r="D20" s="118">
        <v>31</v>
      </c>
      <c r="E20" s="133" t="s">
        <v>41</v>
      </c>
      <c r="F20" s="120">
        <v>627.32000000000005</v>
      </c>
      <c r="G20" s="121">
        <f t="shared" si="3"/>
        <v>2675921.2799999998</v>
      </c>
      <c r="H20" s="121">
        <v>185</v>
      </c>
      <c r="I20" s="121">
        <f t="shared" si="4"/>
        <v>442690.2</v>
      </c>
      <c r="J20" s="121">
        <v>146.5814</v>
      </c>
      <c r="K20" s="121">
        <f t="shared" si="5"/>
        <v>320256.90999999997</v>
      </c>
      <c r="L20" s="121">
        <v>1</v>
      </c>
      <c r="M20" s="121">
        <f t="shared" si="6"/>
        <v>832.32</v>
      </c>
      <c r="N20" s="122">
        <v>0.52500000000000002</v>
      </c>
      <c r="O20" s="122">
        <f t="shared" si="7"/>
        <v>2239.4610000000002</v>
      </c>
      <c r="P20" s="123">
        <f t="shared" si="8"/>
        <v>3441940.1710000001</v>
      </c>
      <c r="Q20" s="124">
        <v>1209699</v>
      </c>
      <c r="R20" s="125">
        <v>1101927132.36691</v>
      </c>
      <c r="S20" s="126">
        <f t="shared" si="9"/>
        <v>5956362.8776589725</v>
      </c>
      <c r="T20" s="127">
        <v>372166.8</v>
      </c>
      <c r="U20" s="128">
        <f t="shared" si="10"/>
        <v>2604407.9709999999</v>
      </c>
      <c r="V20" s="134">
        <v>829876.70120000048</v>
      </c>
      <c r="W20" s="150">
        <f t="shared" si="11"/>
        <v>663901.36096000043</v>
      </c>
      <c r="X20" s="130">
        <f t="shared" si="12"/>
        <v>3268309.33</v>
      </c>
      <c r="Y20" s="131"/>
      <c r="Z20" s="132">
        <f t="shared" si="13"/>
        <v>4478008.33</v>
      </c>
      <c r="AA20" s="25"/>
      <c r="AB20" s="26"/>
      <c r="AC20" s="26">
        <v>31</v>
      </c>
      <c r="AD20" s="26" t="s">
        <v>41</v>
      </c>
      <c r="AE20" s="24">
        <v>4478008.33</v>
      </c>
      <c r="AF20" s="24">
        <f t="shared" si="1"/>
        <v>4478008.33</v>
      </c>
      <c r="AG20" s="24">
        <f t="shared" si="14"/>
        <v>0</v>
      </c>
    </row>
    <row r="21" spans="1:33" s="27" customFormat="1" ht="16.5" x14ac:dyDescent="0.25">
      <c r="A21" s="23">
        <v>33</v>
      </c>
      <c r="B21" s="24" t="s">
        <v>42</v>
      </c>
      <c r="C21" s="24" t="b">
        <f t="shared" si="2"/>
        <v>1</v>
      </c>
      <c r="D21" s="118">
        <v>33</v>
      </c>
      <c r="E21" s="133" t="s">
        <v>42</v>
      </c>
      <c r="F21" s="120">
        <v>1319.53</v>
      </c>
      <c r="G21" s="121">
        <f t="shared" si="3"/>
        <v>5628639.9500000002</v>
      </c>
      <c r="H21" s="121">
        <v>165.15865000000002</v>
      </c>
      <c r="I21" s="121">
        <f t="shared" si="4"/>
        <v>395211.44</v>
      </c>
      <c r="J21" s="121">
        <v>282.79320000000001</v>
      </c>
      <c r="K21" s="121">
        <f t="shared" si="5"/>
        <v>617857.9</v>
      </c>
      <c r="L21" s="121">
        <v>10.707100000000001</v>
      </c>
      <c r="M21" s="121">
        <f t="shared" si="6"/>
        <v>8911.73</v>
      </c>
      <c r="N21" s="122">
        <v>0</v>
      </c>
      <c r="O21" s="122">
        <f t="shared" si="7"/>
        <v>0</v>
      </c>
      <c r="P21" s="123">
        <f t="shared" si="8"/>
        <v>6650621.0200000014</v>
      </c>
      <c r="Q21" s="124">
        <v>2142168</v>
      </c>
      <c r="R21" s="125">
        <v>1957092600.9662399</v>
      </c>
      <c r="S21" s="126">
        <f t="shared" si="9"/>
        <v>11849773.541780826</v>
      </c>
      <c r="T21" s="127">
        <v>0</v>
      </c>
      <c r="U21" s="128">
        <f t="shared" si="10"/>
        <v>4508453.0200000014</v>
      </c>
      <c r="V21" s="134">
        <v>308876.91599999927</v>
      </c>
      <c r="W21" s="150">
        <f t="shared" si="11"/>
        <v>247101.53279999943</v>
      </c>
      <c r="X21" s="130">
        <f t="shared" si="12"/>
        <v>4755554.55</v>
      </c>
      <c r="Y21" s="131"/>
      <c r="Z21" s="132">
        <f t="shared" si="13"/>
        <v>6897722.5499999998</v>
      </c>
      <c r="AA21" s="25"/>
      <c r="AB21" s="26"/>
      <c r="AC21" s="26">
        <v>33</v>
      </c>
      <c r="AD21" s="26" t="s">
        <v>42</v>
      </c>
      <c r="AE21" s="24">
        <v>6897722.4299999997</v>
      </c>
      <c r="AF21" s="24">
        <f t="shared" si="1"/>
        <v>6897722.5499999998</v>
      </c>
      <c r="AG21" s="24">
        <f t="shared" si="14"/>
        <v>0.12000000011175871</v>
      </c>
    </row>
    <row r="22" spans="1:33" s="27" customFormat="1" ht="16.5" x14ac:dyDescent="0.25">
      <c r="A22" s="23">
        <v>35</v>
      </c>
      <c r="B22" s="24" t="s">
        <v>43</v>
      </c>
      <c r="C22" s="24" t="b">
        <f t="shared" si="2"/>
        <v>1</v>
      </c>
      <c r="D22" s="118">
        <v>35</v>
      </c>
      <c r="E22" s="133" t="s">
        <v>43</v>
      </c>
      <c r="F22" s="120">
        <v>202.54</v>
      </c>
      <c r="G22" s="121">
        <f t="shared" si="3"/>
        <v>863962.73</v>
      </c>
      <c r="H22" s="121">
        <v>71.049599999999998</v>
      </c>
      <c r="I22" s="121">
        <f t="shared" si="4"/>
        <v>170016.01</v>
      </c>
      <c r="J22" s="121">
        <v>43.493300000000005</v>
      </c>
      <c r="K22" s="121">
        <f t="shared" si="5"/>
        <v>95025.9</v>
      </c>
      <c r="L22" s="121">
        <v>1</v>
      </c>
      <c r="M22" s="121">
        <f t="shared" si="6"/>
        <v>832.32</v>
      </c>
      <c r="N22" s="122">
        <v>0.15</v>
      </c>
      <c r="O22" s="122">
        <f t="shared" si="7"/>
        <v>639.846</v>
      </c>
      <c r="P22" s="123">
        <f t="shared" si="8"/>
        <v>1130476.8059999999</v>
      </c>
      <c r="Q22" s="124">
        <v>2529838</v>
      </c>
      <c r="R22" s="125">
        <v>2279894958.0110502</v>
      </c>
      <c r="S22" s="126">
        <f t="shared" si="9"/>
        <v>32088779.641420223</v>
      </c>
      <c r="T22" s="127">
        <v>0</v>
      </c>
      <c r="U22" s="128">
        <f t="shared" si="10"/>
        <v>0</v>
      </c>
      <c r="V22" s="134">
        <v>0</v>
      </c>
      <c r="W22" s="150" t="str">
        <f t="shared" si="11"/>
        <v>0</v>
      </c>
      <c r="X22" s="130">
        <f t="shared" si="12"/>
        <v>0</v>
      </c>
      <c r="Y22" s="131"/>
      <c r="Z22" s="132">
        <f t="shared" si="13"/>
        <v>2529838</v>
      </c>
      <c r="AA22" s="25"/>
      <c r="AB22" s="26"/>
      <c r="AC22" s="26">
        <v>35</v>
      </c>
      <c r="AD22" s="26" t="s">
        <v>43</v>
      </c>
      <c r="AE22" s="24">
        <v>2529838</v>
      </c>
      <c r="AF22" s="24">
        <f t="shared" si="1"/>
        <v>2529838</v>
      </c>
      <c r="AG22" s="24">
        <f t="shared" si="14"/>
        <v>0</v>
      </c>
    </row>
    <row r="23" spans="1:33" s="27" customFormat="1" ht="16.5" x14ac:dyDescent="0.25">
      <c r="A23" s="23">
        <v>39</v>
      </c>
      <c r="B23" s="24" t="s">
        <v>44</v>
      </c>
      <c r="C23" s="24" t="b">
        <f t="shared" si="2"/>
        <v>1</v>
      </c>
      <c r="D23" s="118">
        <v>39</v>
      </c>
      <c r="E23" s="133" t="s">
        <v>44</v>
      </c>
      <c r="F23" s="120">
        <v>108.57</v>
      </c>
      <c r="G23" s="121">
        <f t="shared" si="3"/>
        <v>463120.53</v>
      </c>
      <c r="H23" s="121">
        <v>22.33765</v>
      </c>
      <c r="I23" s="121">
        <f t="shared" si="4"/>
        <v>53452.21</v>
      </c>
      <c r="J23" s="121">
        <v>21.7287</v>
      </c>
      <c r="K23" s="121">
        <f t="shared" si="5"/>
        <v>47473.73</v>
      </c>
      <c r="L23" s="121">
        <v>0</v>
      </c>
      <c r="M23" s="121">
        <f t="shared" si="6"/>
        <v>0</v>
      </c>
      <c r="N23" s="122">
        <v>0</v>
      </c>
      <c r="O23" s="122">
        <f t="shared" si="7"/>
        <v>0</v>
      </c>
      <c r="P23" s="123">
        <f t="shared" si="8"/>
        <v>564046.47000000009</v>
      </c>
      <c r="Q23" s="124">
        <v>186745</v>
      </c>
      <c r="R23" s="125">
        <v>198858268.16655099</v>
      </c>
      <c r="S23" s="126">
        <f t="shared" si="9"/>
        <v>8902380.8756315447</v>
      </c>
      <c r="T23" s="127">
        <v>0</v>
      </c>
      <c r="U23" s="128">
        <f t="shared" si="10"/>
        <v>377301.47000000009</v>
      </c>
      <c r="V23" s="134">
        <v>302834.32999999996</v>
      </c>
      <c r="W23" s="150">
        <f t="shared" si="11"/>
        <v>242267.46399999998</v>
      </c>
      <c r="X23" s="130">
        <f t="shared" si="12"/>
        <v>619568.93000000005</v>
      </c>
      <c r="Y23" s="131"/>
      <c r="Z23" s="132">
        <f t="shared" si="13"/>
        <v>806313.93</v>
      </c>
      <c r="AA23" s="25"/>
      <c r="AB23" s="26"/>
      <c r="AC23" s="26">
        <v>39</v>
      </c>
      <c r="AD23" s="26" t="s">
        <v>44</v>
      </c>
      <c r="AE23" s="24">
        <v>806313.81</v>
      </c>
      <c r="AF23" s="24">
        <f t="shared" si="1"/>
        <v>806313.93</v>
      </c>
      <c r="AG23" s="24">
        <f t="shared" si="14"/>
        <v>0.11999999999534339</v>
      </c>
    </row>
    <row r="24" spans="1:33" s="27" customFormat="1" ht="16.5" x14ac:dyDescent="0.25">
      <c r="A24" s="23">
        <v>41</v>
      </c>
      <c r="B24" s="24" t="s">
        <v>45</v>
      </c>
      <c r="C24" s="24" t="b">
        <f t="shared" si="2"/>
        <v>1</v>
      </c>
      <c r="D24" s="118">
        <v>41</v>
      </c>
      <c r="E24" s="133" t="s">
        <v>45</v>
      </c>
      <c r="F24" s="120">
        <v>3801.4</v>
      </c>
      <c r="G24" s="121">
        <f t="shared" si="3"/>
        <v>16215403.9</v>
      </c>
      <c r="H24" s="121">
        <v>255.7527</v>
      </c>
      <c r="I24" s="121">
        <f t="shared" si="4"/>
        <v>611995.75</v>
      </c>
      <c r="J24" s="121">
        <v>621.21590000000003</v>
      </c>
      <c r="K24" s="121">
        <f t="shared" si="5"/>
        <v>1357257.35</v>
      </c>
      <c r="L24" s="121">
        <v>83.212499999999991</v>
      </c>
      <c r="M24" s="121">
        <f t="shared" si="6"/>
        <v>69259.429999999993</v>
      </c>
      <c r="N24" s="122">
        <v>0.74999999999999989</v>
      </c>
      <c r="O24" s="122">
        <f t="shared" si="7"/>
        <v>3199.2299999999996</v>
      </c>
      <c r="P24" s="123">
        <f t="shared" si="8"/>
        <v>18257115.66</v>
      </c>
      <c r="Q24" s="124">
        <v>7124501</v>
      </c>
      <c r="R24" s="125">
        <v>6463015704.3329897</v>
      </c>
      <c r="S24" s="126">
        <f t="shared" si="9"/>
        <v>25270566.857487682</v>
      </c>
      <c r="T24" s="127">
        <v>0</v>
      </c>
      <c r="U24" s="128">
        <f t="shared" si="10"/>
        <v>11132614.66</v>
      </c>
      <c r="V24" s="134">
        <v>0</v>
      </c>
      <c r="W24" s="150">
        <f t="shared" si="11"/>
        <v>0</v>
      </c>
      <c r="X24" s="130">
        <f t="shared" si="12"/>
        <v>11132614.66</v>
      </c>
      <c r="Y24" s="131"/>
      <c r="Z24" s="132">
        <f t="shared" si="13"/>
        <v>18257115.66</v>
      </c>
      <c r="AA24" s="25"/>
      <c r="AB24" s="26"/>
      <c r="AC24" s="26">
        <v>41</v>
      </c>
      <c r="AD24" s="26" t="s">
        <v>45</v>
      </c>
      <c r="AE24" s="24">
        <v>18257115.66</v>
      </c>
      <c r="AF24" s="24">
        <f t="shared" si="1"/>
        <v>18257115.66</v>
      </c>
      <c r="AG24" s="24">
        <f t="shared" si="14"/>
        <v>0</v>
      </c>
    </row>
    <row r="25" spans="1:33" s="27" customFormat="1" ht="16.5" x14ac:dyDescent="0.25">
      <c r="A25" s="23">
        <v>43</v>
      </c>
      <c r="B25" s="24" t="s">
        <v>46</v>
      </c>
      <c r="C25" s="24" t="b">
        <f t="shared" si="2"/>
        <v>1</v>
      </c>
      <c r="D25" s="118">
        <v>43</v>
      </c>
      <c r="E25" s="133" t="s">
        <v>46</v>
      </c>
      <c r="F25" s="120">
        <v>859.24</v>
      </c>
      <c r="G25" s="121">
        <f t="shared" si="3"/>
        <v>3665208.51</v>
      </c>
      <c r="H25" s="121">
        <v>297.54224999999997</v>
      </c>
      <c r="I25" s="121">
        <f t="shared" si="4"/>
        <v>711994.8</v>
      </c>
      <c r="J25" s="121">
        <v>196.03210000000001</v>
      </c>
      <c r="K25" s="121">
        <f t="shared" si="5"/>
        <v>428298.77</v>
      </c>
      <c r="L25" s="121">
        <v>3.0994000000000002</v>
      </c>
      <c r="M25" s="121">
        <f t="shared" si="6"/>
        <v>2579.69</v>
      </c>
      <c r="N25" s="122">
        <v>1.05</v>
      </c>
      <c r="O25" s="122">
        <f t="shared" si="7"/>
        <v>4478.9220000000005</v>
      </c>
      <c r="P25" s="123">
        <f t="shared" si="8"/>
        <v>4812560.6920000007</v>
      </c>
      <c r="Q25" s="124">
        <v>1629571</v>
      </c>
      <c r="R25" s="125">
        <v>1481274504.3841801</v>
      </c>
      <c r="S25" s="126">
        <f t="shared" si="9"/>
        <v>4978366.9525392791</v>
      </c>
      <c r="T25" s="127">
        <v>1241668.6299999999</v>
      </c>
      <c r="U25" s="128">
        <f t="shared" si="10"/>
        <v>4424658.3220000006</v>
      </c>
      <c r="V25" s="134">
        <v>0</v>
      </c>
      <c r="W25" s="150">
        <f t="shared" si="11"/>
        <v>0</v>
      </c>
      <c r="X25" s="130">
        <f t="shared" si="12"/>
        <v>4424658.32</v>
      </c>
      <c r="Y25" s="131"/>
      <c r="Z25" s="132">
        <f t="shared" si="13"/>
        <v>6054229.3200000003</v>
      </c>
      <c r="AA25" s="25"/>
      <c r="AB25" s="26"/>
      <c r="AC25" s="26">
        <v>43</v>
      </c>
      <c r="AD25" s="26" t="s">
        <v>46</v>
      </c>
      <c r="AE25" s="24">
        <v>6054230.2000000002</v>
      </c>
      <c r="AF25" s="24">
        <f t="shared" si="1"/>
        <v>6054229.3200000003</v>
      </c>
      <c r="AG25" s="24">
        <f t="shared" si="14"/>
        <v>-0.87999999988824129</v>
      </c>
    </row>
    <row r="26" spans="1:33" s="27" customFormat="1" ht="16.5" x14ac:dyDescent="0.25">
      <c r="A26" s="23">
        <v>45</v>
      </c>
      <c r="B26" s="24" t="s">
        <v>47</v>
      </c>
      <c r="C26" s="24" t="b">
        <f t="shared" si="2"/>
        <v>1</v>
      </c>
      <c r="D26" s="118">
        <v>45</v>
      </c>
      <c r="E26" s="133" t="s">
        <v>47</v>
      </c>
      <c r="F26" s="120">
        <v>187.17</v>
      </c>
      <c r="G26" s="121">
        <f t="shared" si="3"/>
        <v>798399.84</v>
      </c>
      <c r="H26" s="121">
        <v>65</v>
      </c>
      <c r="I26" s="121">
        <f t="shared" si="4"/>
        <v>155539.79999999999</v>
      </c>
      <c r="J26" s="121">
        <v>60.494699999999995</v>
      </c>
      <c r="K26" s="121">
        <f t="shared" si="5"/>
        <v>132171.24</v>
      </c>
      <c r="L26" s="121">
        <v>0</v>
      </c>
      <c r="M26" s="121">
        <f t="shared" si="6"/>
        <v>0</v>
      </c>
      <c r="N26" s="122">
        <v>0</v>
      </c>
      <c r="O26" s="122">
        <f t="shared" si="7"/>
        <v>0</v>
      </c>
      <c r="P26" s="123">
        <f t="shared" si="8"/>
        <v>1086110.8799999999</v>
      </c>
      <c r="Q26" s="124">
        <v>254516</v>
      </c>
      <c r="R26" s="125">
        <v>233688487.016534</v>
      </c>
      <c r="S26" s="126">
        <f t="shared" si="9"/>
        <v>3595207.4925620616</v>
      </c>
      <c r="T26" s="127">
        <v>469941.28</v>
      </c>
      <c r="U26" s="128">
        <f t="shared" si="10"/>
        <v>1301536.1599999999</v>
      </c>
      <c r="V26" s="134">
        <v>66287.806000000332</v>
      </c>
      <c r="W26" s="150">
        <f t="shared" si="11"/>
        <v>53030.24480000027</v>
      </c>
      <c r="X26" s="130">
        <f t="shared" si="12"/>
        <v>1354566.4</v>
      </c>
      <c r="Y26" s="131"/>
      <c r="Z26" s="132">
        <f t="shared" si="13"/>
        <v>1609082.4</v>
      </c>
      <c r="AA26" s="25"/>
      <c r="AB26" s="26"/>
      <c r="AC26" s="26">
        <v>45</v>
      </c>
      <c r="AD26" s="26" t="s">
        <v>47</v>
      </c>
      <c r="AE26" s="24">
        <v>1609082.4</v>
      </c>
      <c r="AF26" s="24">
        <f t="shared" si="1"/>
        <v>1609082.4</v>
      </c>
      <c r="AG26" s="24">
        <f t="shared" si="14"/>
        <v>0</v>
      </c>
    </row>
    <row r="27" spans="1:33" s="27" customFormat="1" ht="16.5" x14ac:dyDescent="0.25">
      <c r="A27" s="23">
        <v>47</v>
      </c>
      <c r="B27" s="24" t="s">
        <v>48</v>
      </c>
      <c r="C27" s="24" t="b">
        <f t="shared" si="2"/>
        <v>1</v>
      </c>
      <c r="D27" s="118">
        <v>47</v>
      </c>
      <c r="E27" s="133" t="s">
        <v>48</v>
      </c>
      <c r="F27" s="120">
        <v>21</v>
      </c>
      <c r="G27" s="121">
        <f t="shared" si="3"/>
        <v>89578.44</v>
      </c>
      <c r="H27" s="121">
        <v>8.5</v>
      </c>
      <c r="I27" s="121">
        <f t="shared" si="4"/>
        <v>20339.82</v>
      </c>
      <c r="J27" s="121">
        <v>9</v>
      </c>
      <c r="K27" s="121">
        <f t="shared" si="5"/>
        <v>19663.560000000001</v>
      </c>
      <c r="L27" s="121">
        <v>0</v>
      </c>
      <c r="M27" s="121">
        <f t="shared" si="6"/>
        <v>0</v>
      </c>
      <c r="N27" s="122">
        <v>0</v>
      </c>
      <c r="O27" s="122">
        <f t="shared" si="7"/>
        <v>0</v>
      </c>
      <c r="P27" s="123">
        <f t="shared" si="8"/>
        <v>129581.82</v>
      </c>
      <c r="Q27" s="124">
        <v>57042</v>
      </c>
      <c r="R27" s="125">
        <v>52723650.641148299</v>
      </c>
      <c r="S27" s="126">
        <f t="shared" si="9"/>
        <v>6202782.4283703882</v>
      </c>
      <c r="T27" s="127">
        <v>12470.56</v>
      </c>
      <c r="U27" s="128">
        <f t="shared" si="10"/>
        <v>85010.38</v>
      </c>
      <c r="V27" s="134">
        <v>16753.783599999995</v>
      </c>
      <c r="W27" s="150">
        <f t="shared" si="11"/>
        <v>13403.026879999998</v>
      </c>
      <c r="X27" s="130">
        <f t="shared" si="12"/>
        <v>98413.41</v>
      </c>
      <c r="Y27" s="131"/>
      <c r="Z27" s="132">
        <f t="shared" si="13"/>
        <v>155455.41</v>
      </c>
      <c r="AA27" s="25"/>
      <c r="AB27" s="26"/>
      <c r="AC27" s="26">
        <v>47</v>
      </c>
      <c r="AD27" s="26" t="s">
        <v>48</v>
      </c>
      <c r="AE27" s="24">
        <v>155455.41</v>
      </c>
      <c r="AF27" s="24">
        <f t="shared" si="1"/>
        <v>155455.41</v>
      </c>
      <c r="AG27" s="24">
        <f t="shared" si="14"/>
        <v>0</v>
      </c>
    </row>
    <row r="28" spans="1:33" s="27" customFormat="1" ht="16.5" x14ac:dyDescent="0.25">
      <c r="A28" s="23">
        <v>51</v>
      </c>
      <c r="B28" s="24" t="s">
        <v>49</v>
      </c>
      <c r="C28" s="24" t="b">
        <f t="shared" si="2"/>
        <v>1</v>
      </c>
      <c r="D28" s="118">
        <v>51</v>
      </c>
      <c r="E28" s="133" t="s">
        <v>49</v>
      </c>
      <c r="F28" s="120">
        <v>907.37</v>
      </c>
      <c r="G28" s="121">
        <f t="shared" si="3"/>
        <v>3870513.77</v>
      </c>
      <c r="H28" s="121">
        <v>514.15319999999997</v>
      </c>
      <c r="I28" s="121">
        <f t="shared" si="4"/>
        <v>1230327.48</v>
      </c>
      <c r="J28" s="121">
        <v>199.13090000000003</v>
      </c>
      <c r="K28" s="121">
        <f t="shared" si="5"/>
        <v>435069.16</v>
      </c>
      <c r="L28" s="121">
        <v>2.1073</v>
      </c>
      <c r="M28" s="121">
        <f t="shared" si="6"/>
        <v>1753.95</v>
      </c>
      <c r="N28" s="122">
        <v>0.97499999999999998</v>
      </c>
      <c r="O28" s="122">
        <f t="shared" si="7"/>
        <v>4158.9989999999998</v>
      </c>
      <c r="P28" s="123">
        <f t="shared" si="8"/>
        <v>5541823.3590000002</v>
      </c>
      <c r="Q28" s="124">
        <v>665317</v>
      </c>
      <c r="R28" s="125">
        <v>905574722.83725297</v>
      </c>
      <c r="S28" s="126">
        <f t="shared" si="9"/>
        <v>1761293.5654922561</v>
      </c>
      <c r="T28" s="127">
        <v>5801095.7599999998</v>
      </c>
      <c r="U28" s="128">
        <f t="shared" si="10"/>
        <v>10677602.118999999</v>
      </c>
      <c r="V28" s="134">
        <v>1454959.4160000011</v>
      </c>
      <c r="W28" s="150">
        <f t="shared" si="11"/>
        <v>1163967.5328000009</v>
      </c>
      <c r="X28" s="130">
        <f t="shared" si="12"/>
        <v>11841569.65</v>
      </c>
      <c r="Y28" s="131"/>
      <c r="Z28" s="132">
        <f t="shared" si="13"/>
        <v>12506886.65</v>
      </c>
      <c r="AA28" s="25"/>
      <c r="AB28" s="26"/>
      <c r="AC28" s="26">
        <v>51</v>
      </c>
      <c r="AD28" s="26" t="s">
        <v>49</v>
      </c>
      <c r="AE28" s="24">
        <v>12506886.65</v>
      </c>
      <c r="AF28" s="24">
        <f t="shared" si="1"/>
        <v>12506886.65</v>
      </c>
      <c r="AG28" s="24">
        <f t="shared" si="14"/>
        <v>0</v>
      </c>
    </row>
    <row r="29" spans="1:33" s="27" customFormat="1" ht="16.5" x14ac:dyDescent="0.25">
      <c r="A29" s="23">
        <v>53</v>
      </c>
      <c r="B29" s="24" t="s">
        <v>50</v>
      </c>
      <c r="C29" s="24" t="b">
        <f t="shared" si="2"/>
        <v>1</v>
      </c>
      <c r="D29" s="118">
        <v>53</v>
      </c>
      <c r="E29" s="133" t="s">
        <v>50</v>
      </c>
      <c r="F29" s="120">
        <v>245</v>
      </c>
      <c r="G29" s="121">
        <f t="shared" si="3"/>
        <v>1045081.8</v>
      </c>
      <c r="H29" s="121">
        <v>83.96705</v>
      </c>
      <c r="I29" s="121">
        <f t="shared" si="4"/>
        <v>200926.43</v>
      </c>
      <c r="J29" s="121">
        <v>45.299199999999999</v>
      </c>
      <c r="K29" s="121">
        <f t="shared" si="5"/>
        <v>98971.5</v>
      </c>
      <c r="L29" s="121">
        <v>0</v>
      </c>
      <c r="M29" s="121">
        <f t="shared" si="6"/>
        <v>0</v>
      </c>
      <c r="N29" s="122">
        <v>0</v>
      </c>
      <c r="O29" s="122">
        <f t="shared" si="7"/>
        <v>0</v>
      </c>
      <c r="P29" s="123">
        <f t="shared" si="8"/>
        <v>1344979.73</v>
      </c>
      <c r="Q29" s="124">
        <v>637643</v>
      </c>
      <c r="R29" s="125">
        <v>586742802.46275401</v>
      </c>
      <c r="S29" s="126">
        <f t="shared" si="9"/>
        <v>6987774.4003481604</v>
      </c>
      <c r="T29" s="127">
        <v>0</v>
      </c>
      <c r="U29" s="128">
        <f t="shared" si="10"/>
        <v>707336.73</v>
      </c>
      <c r="V29" s="134">
        <v>473633.25200000033</v>
      </c>
      <c r="W29" s="150">
        <f t="shared" si="11"/>
        <v>378906.60160000029</v>
      </c>
      <c r="X29" s="130">
        <f t="shared" si="12"/>
        <v>1086243.33</v>
      </c>
      <c r="Y29" s="131"/>
      <c r="Z29" s="132">
        <f t="shared" si="13"/>
        <v>1723886.33</v>
      </c>
      <c r="AA29" s="25"/>
      <c r="AB29" s="26"/>
      <c r="AC29" s="26">
        <v>53</v>
      </c>
      <c r="AD29" s="26" t="s">
        <v>50</v>
      </c>
      <c r="AE29" s="24">
        <v>1723886.45</v>
      </c>
      <c r="AF29" s="24">
        <f t="shared" si="1"/>
        <v>1723886.33</v>
      </c>
      <c r="AG29" s="24">
        <f t="shared" si="14"/>
        <v>-0.11999999987892807</v>
      </c>
    </row>
    <row r="30" spans="1:33" s="27" customFormat="1" ht="16.5" x14ac:dyDescent="0.25">
      <c r="A30" s="23">
        <v>55</v>
      </c>
      <c r="B30" s="24" t="s">
        <v>51</v>
      </c>
      <c r="C30" s="24" t="b">
        <f t="shared" si="2"/>
        <v>1</v>
      </c>
      <c r="D30" s="118">
        <v>55</v>
      </c>
      <c r="E30" s="133" t="s">
        <v>51</v>
      </c>
      <c r="F30" s="120">
        <v>463.02</v>
      </c>
      <c r="G30" s="121">
        <f t="shared" si="3"/>
        <v>1975076.63</v>
      </c>
      <c r="H30" s="121">
        <v>148.82905</v>
      </c>
      <c r="I30" s="121">
        <f t="shared" si="4"/>
        <v>356136.01</v>
      </c>
      <c r="J30" s="121">
        <v>108.6554</v>
      </c>
      <c r="K30" s="121">
        <f t="shared" si="5"/>
        <v>237394.66</v>
      </c>
      <c r="L30" s="121">
        <v>3.8361999999999998</v>
      </c>
      <c r="M30" s="121">
        <f t="shared" si="6"/>
        <v>3192.95</v>
      </c>
      <c r="N30" s="122">
        <v>0</v>
      </c>
      <c r="O30" s="122">
        <f t="shared" si="7"/>
        <v>0</v>
      </c>
      <c r="P30" s="123">
        <f t="shared" si="8"/>
        <v>2571800.25</v>
      </c>
      <c r="Q30" s="124">
        <v>561210</v>
      </c>
      <c r="R30" s="125">
        <v>524572656.42021799</v>
      </c>
      <c r="S30" s="126">
        <f t="shared" si="9"/>
        <v>3524665.7586016841</v>
      </c>
      <c r="T30" s="127">
        <v>1099216.1000000001</v>
      </c>
      <c r="U30" s="128">
        <f t="shared" si="10"/>
        <v>3109806.35</v>
      </c>
      <c r="V30" s="134">
        <v>199447.04480000027</v>
      </c>
      <c r="W30" s="150">
        <f t="shared" si="11"/>
        <v>159557.63584000024</v>
      </c>
      <c r="X30" s="130">
        <f t="shared" si="12"/>
        <v>3269363.99</v>
      </c>
      <c r="Y30" s="131"/>
      <c r="Z30" s="132">
        <f t="shared" si="13"/>
        <v>3830573.99</v>
      </c>
      <c r="AA30" s="25"/>
      <c r="AB30" s="26"/>
      <c r="AC30" s="26">
        <v>55</v>
      </c>
      <c r="AD30" s="26" t="s">
        <v>51</v>
      </c>
      <c r="AE30" s="24">
        <v>3830574.87</v>
      </c>
      <c r="AF30" s="24">
        <f t="shared" si="1"/>
        <v>3830573.99</v>
      </c>
      <c r="AG30" s="24">
        <f t="shared" si="14"/>
        <v>-0.87999999988824129</v>
      </c>
    </row>
    <row r="31" spans="1:33" s="27" customFormat="1" ht="16.5" x14ac:dyDescent="0.25">
      <c r="A31" s="23">
        <v>57</v>
      </c>
      <c r="B31" s="24" t="s">
        <v>52</v>
      </c>
      <c r="C31" s="24" t="b">
        <f t="shared" si="2"/>
        <v>1</v>
      </c>
      <c r="D31" s="118">
        <v>57</v>
      </c>
      <c r="E31" s="133" t="s">
        <v>52</v>
      </c>
      <c r="F31" s="120">
        <v>1425</v>
      </c>
      <c r="G31" s="121">
        <f t="shared" si="3"/>
        <v>6078537</v>
      </c>
      <c r="H31" s="121">
        <v>78.558099999999996</v>
      </c>
      <c r="I31" s="121">
        <f t="shared" si="4"/>
        <v>187983.25</v>
      </c>
      <c r="J31" s="121">
        <v>224.80520000000001</v>
      </c>
      <c r="K31" s="121">
        <f t="shared" si="5"/>
        <v>491163.39</v>
      </c>
      <c r="L31" s="121">
        <v>11.118</v>
      </c>
      <c r="M31" s="121">
        <f t="shared" si="6"/>
        <v>9253.73</v>
      </c>
      <c r="N31" s="122">
        <v>1.52E-2</v>
      </c>
      <c r="O31" s="122">
        <f t="shared" si="7"/>
        <v>64.837727999999998</v>
      </c>
      <c r="P31" s="123">
        <f t="shared" si="8"/>
        <v>6767002.2077280004</v>
      </c>
      <c r="Q31" s="124">
        <v>2194127</v>
      </c>
      <c r="R31" s="125">
        <v>2126555629.5694399</v>
      </c>
      <c r="S31" s="126">
        <f t="shared" si="9"/>
        <v>27069845.497401796</v>
      </c>
      <c r="T31" s="127">
        <v>0</v>
      </c>
      <c r="U31" s="128">
        <f t="shared" si="10"/>
        <v>4572875.2077280004</v>
      </c>
      <c r="V31" s="134">
        <v>152476.06599999964</v>
      </c>
      <c r="W31" s="150">
        <f t="shared" si="11"/>
        <v>121980.85279999972</v>
      </c>
      <c r="X31" s="130">
        <f t="shared" si="12"/>
        <v>4694856.0599999996</v>
      </c>
      <c r="Y31" s="131"/>
      <c r="Z31" s="132">
        <f t="shared" si="13"/>
        <v>6888983.0599999996</v>
      </c>
      <c r="AA31" s="25"/>
      <c r="AB31" s="26"/>
      <c r="AC31" s="26">
        <v>57</v>
      </c>
      <c r="AD31" s="26" t="s">
        <v>52</v>
      </c>
      <c r="AE31" s="24">
        <v>6888983.0599999996</v>
      </c>
      <c r="AF31" s="24">
        <f t="shared" si="1"/>
        <v>6888983.0599999996</v>
      </c>
      <c r="AG31" s="24">
        <f t="shared" si="14"/>
        <v>0</v>
      </c>
    </row>
    <row r="32" spans="1:33" s="27" customFormat="1" ht="16.5" x14ac:dyDescent="0.25">
      <c r="A32" s="23">
        <v>59</v>
      </c>
      <c r="B32" s="24" t="s">
        <v>53</v>
      </c>
      <c r="C32" s="24" t="b">
        <f t="shared" si="2"/>
        <v>1</v>
      </c>
      <c r="D32" s="118">
        <v>59</v>
      </c>
      <c r="E32" s="133" t="s">
        <v>53</v>
      </c>
      <c r="F32" s="120">
        <v>200.66</v>
      </c>
      <c r="G32" s="121">
        <f t="shared" si="3"/>
        <v>855943.32</v>
      </c>
      <c r="H32" s="121">
        <v>41</v>
      </c>
      <c r="I32" s="121">
        <f t="shared" si="4"/>
        <v>98109.72</v>
      </c>
      <c r="J32" s="121">
        <v>40.979700000000001</v>
      </c>
      <c r="K32" s="121">
        <f t="shared" si="5"/>
        <v>89534.09</v>
      </c>
      <c r="L32" s="121">
        <v>0</v>
      </c>
      <c r="M32" s="121">
        <f t="shared" si="6"/>
        <v>0</v>
      </c>
      <c r="N32" s="122">
        <v>0</v>
      </c>
      <c r="O32" s="122">
        <f t="shared" si="7"/>
        <v>0</v>
      </c>
      <c r="P32" s="123">
        <f t="shared" si="8"/>
        <v>1043587.1299999999</v>
      </c>
      <c r="Q32" s="124">
        <v>376902</v>
      </c>
      <c r="R32" s="125">
        <v>341392992.68263203</v>
      </c>
      <c r="S32" s="126">
        <f t="shared" si="9"/>
        <v>8326658.358112976</v>
      </c>
      <c r="T32" s="127">
        <v>0</v>
      </c>
      <c r="U32" s="128">
        <f t="shared" si="10"/>
        <v>666685.12999999989</v>
      </c>
      <c r="V32" s="134">
        <v>205177.25200000009</v>
      </c>
      <c r="W32" s="150">
        <f t="shared" si="11"/>
        <v>164141.80160000009</v>
      </c>
      <c r="X32" s="130">
        <f t="shared" si="12"/>
        <v>830826.93</v>
      </c>
      <c r="Y32" s="131"/>
      <c r="Z32" s="132">
        <f t="shared" si="13"/>
        <v>1207728.9300000002</v>
      </c>
      <c r="AA32" s="25"/>
      <c r="AB32" s="26"/>
      <c r="AC32" s="26">
        <v>59</v>
      </c>
      <c r="AD32" s="26" t="s">
        <v>53</v>
      </c>
      <c r="AE32" s="24">
        <v>1207728.93</v>
      </c>
      <c r="AF32" s="24">
        <f t="shared" si="1"/>
        <v>1207728.9300000002</v>
      </c>
      <c r="AG32" s="24">
        <f t="shared" si="14"/>
        <v>0</v>
      </c>
    </row>
    <row r="33" spans="1:33" s="27" customFormat="1" ht="16.5" x14ac:dyDescent="0.25">
      <c r="A33" s="23">
        <v>63</v>
      </c>
      <c r="B33" s="24" t="s">
        <v>54</v>
      </c>
      <c r="C33" s="24" t="b">
        <f t="shared" si="2"/>
        <v>1</v>
      </c>
      <c r="D33" s="118">
        <v>63</v>
      </c>
      <c r="E33" s="133" t="s">
        <v>54</v>
      </c>
      <c r="F33" s="120">
        <v>620.61</v>
      </c>
      <c r="G33" s="121">
        <f t="shared" si="3"/>
        <v>2647298.84</v>
      </c>
      <c r="H33" s="121">
        <v>47</v>
      </c>
      <c r="I33" s="121">
        <f t="shared" si="4"/>
        <v>112467.24</v>
      </c>
      <c r="J33" s="121">
        <v>124.91549999999999</v>
      </c>
      <c r="K33" s="121">
        <f t="shared" si="5"/>
        <v>272920.38</v>
      </c>
      <c r="L33" s="121">
        <v>3</v>
      </c>
      <c r="M33" s="121">
        <f t="shared" si="6"/>
        <v>2496.96</v>
      </c>
      <c r="N33" s="122">
        <v>0</v>
      </c>
      <c r="O33" s="122">
        <f t="shared" si="7"/>
        <v>0</v>
      </c>
      <c r="P33" s="123">
        <f t="shared" si="8"/>
        <v>3035183.42</v>
      </c>
      <c r="Q33" s="124">
        <v>1220803</v>
      </c>
      <c r="R33" s="125">
        <v>1126701188.47774</v>
      </c>
      <c r="S33" s="126">
        <f t="shared" si="9"/>
        <v>23972365.71229234</v>
      </c>
      <c r="T33" s="127">
        <v>0</v>
      </c>
      <c r="U33" s="128">
        <f t="shared" si="10"/>
        <v>1814380.42</v>
      </c>
      <c r="V33" s="134">
        <v>0</v>
      </c>
      <c r="W33" s="150">
        <f t="shared" si="11"/>
        <v>0</v>
      </c>
      <c r="X33" s="130">
        <f t="shared" si="12"/>
        <v>1814380.42</v>
      </c>
      <c r="Y33" s="131"/>
      <c r="Z33" s="132">
        <f t="shared" si="13"/>
        <v>3035183.42</v>
      </c>
      <c r="AA33" s="25"/>
      <c r="AB33" s="26"/>
      <c r="AC33" s="26">
        <v>63</v>
      </c>
      <c r="AD33" s="26" t="s">
        <v>54</v>
      </c>
      <c r="AE33" s="24">
        <v>3035183.42</v>
      </c>
      <c r="AF33" s="24">
        <f t="shared" si="1"/>
        <v>3035183.42</v>
      </c>
      <c r="AG33" s="24">
        <f t="shared" si="14"/>
        <v>0</v>
      </c>
    </row>
    <row r="34" spans="1:33" s="27" customFormat="1" ht="16.5" x14ac:dyDescent="0.25">
      <c r="A34" s="23">
        <v>65</v>
      </c>
      <c r="B34" s="24" t="s">
        <v>55</v>
      </c>
      <c r="C34" s="24" t="b">
        <f t="shared" si="2"/>
        <v>1</v>
      </c>
      <c r="D34" s="118">
        <v>65</v>
      </c>
      <c r="E34" s="133" t="s">
        <v>55</v>
      </c>
      <c r="F34" s="120">
        <v>78.91</v>
      </c>
      <c r="G34" s="121">
        <f t="shared" si="3"/>
        <v>336601.65</v>
      </c>
      <c r="H34" s="121">
        <v>21</v>
      </c>
      <c r="I34" s="121">
        <f t="shared" si="4"/>
        <v>50251.32</v>
      </c>
      <c r="J34" s="121">
        <v>11.410200000000001</v>
      </c>
      <c r="K34" s="121">
        <f t="shared" si="5"/>
        <v>24929.46</v>
      </c>
      <c r="L34" s="121">
        <v>2</v>
      </c>
      <c r="M34" s="121">
        <f t="shared" si="6"/>
        <v>1664.64</v>
      </c>
      <c r="N34" s="122">
        <v>0</v>
      </c>
      <c r="O34" s="122">
        <f t="shared" si="7"/>
        <v>0</v>
      </c>
      <c r="P34" s="123">
        <f t="shared" si="8"/>
        <v>413447.07000000007</v>
      </c>
      <c r="Q34" s="124">
        <v>913415</v>
      </c>
      <c r="R34" s="125">
        <v>827947257.65869904</v>
      </c>
      <c r="S34" s="126">
        <f t="shared" si="9"/>
        <v>39426059.888509475</v>
      </c>
      <c r="T34" s="127">
        <v>0</v>
      </c>
      <c r="U34" s="128">
        <f t="shared" si="10"/>
        <v>0</v>
      </c>
      <c r="V34" s="134">
        <v>0</v>
      </c>
      <c r="W34" s="150" t="str">
        <f t="shared" si="11"/>
        <v>0</v>
      </c>
      <c r="X34" s="130">
        <f t="shared" si="12"/>
        <v>0</v>
      </c>
      <c r="Y34" s="131"/>
      <c r="Z34" s="132">
        <f t="shared" si="13"/>
        <v>913415</v>
      </c>
      <c r="AA34" s="25"/>
      <c r="AB34" s="26"/>
      <c r="AC34" s="26">
        <v>65</v>
      </c>
      <c r="AD34" s="26" t="s">
        <v>55</v>
      </c>
      <c r="AE34" s="24">
        <v>913415</v>
      </c>
      <c r="AF34" s="24">
        <f t="shared" si="1"/>
        <v>913415</v>
      </c>
      <c r="AG34" s="24">
        <f t="shared" si="14"/>
        <v>0</v>
      </c>
    </row>
    <row r="35" spans="1:33" s="27" customFormat="1" ht="16.5" x14ac:dyDescent="0.25">
      <c r="A35" s="23">
        <v>67</v>
      </c>
      <c r="B35" s="24" t="s">
        <v>56</v>
      </c>
      <c r="C35" s="24" t="b">
        <f t="shared" si="2"/>
        <v>1</v>
      </c>
      <c r="D35" s="118">
        <v>67</v>
      </c>
      <c r="E35" s="133" t="s">
        <v>56</v>
      </c>
      <c r="F35" s="120">
        <v>344</v>
      </c>
      <c r="G35" s="121">
        <f t="shared" si="3"/>
        <v>1467380.16</v>
      </c>
      <c r="H35" s="121">
        <v>155.8639</v>
      </c>
      <c r="I35" s="121">
        <f t="shared" si="4"/>
        <v>372969.84</v>
      </c>
      <c r="J35" s="121">
        <v>53.714999999999996</v>
      </c>
      <c r="K35" s="121">
        <f t="shared" si="5"/>
        <v>117358.68</v>
      </c>
      <c r="L35" s="121">
        <v>2.3201999999999998</v>
      </c>
      <c r="M35" s="121">
        <f t="shared" si="6"/>
        <v>1931.15</v>
      </c>
      <c r="N35" s="122">
        <v>0</v>
      </c>
      <c r="O35" s="122">
        <f t="shared" si="7"/>
        <v>0</v>
      </c>
      <c r="P35" s="123">
        <f t="shared" si="8"/>
        <v>1959639.8299999998</v>
      </c>
      <c r="Q35" s="124">
        <v>1131503</v>
      </c>
      <c r="R35" s="125">
        <v>1039356257.81941</v>
      </c>
      <c r="S35" s="126">
        <f t="shared" si="9"/>
        <v>6668357.8289739313</v>
      </c>
      <c r="T35" s="127">
        <v>68300.12</v>
      </c>
      <c r="U35" s="128">
        <f t="shared" si="10"/>
        <v>896436.94999999984</v>
      </c>
      <c r="V35" s="134">
        <v>0</v>
      </c>
      <c r="W35" s="150">
        <f t="shared" si="11"/>
        <v>0</v>
      </c>
      <c r="X35" s="130">
        <f t="shared" si="12"/>
        <v>896436.95</v>
      </c>
      <c r="Y35" s="131"/>
      <c r="Z35" s="132">
        <f t="shared" si="13"/>
        <v>2027939.95</v>
      </c>
      <c r="AA35" s="25"/>
      <c r="AB35" s="26"/>
      <c r="AC35" s="26">
        <v>67</v>
      </c>
      <c r="AD35" s="26" t="s">
        <v>56</v>
      </c>
      <c r="AE35" s="24">
        <v>2027939.95</v>
      </c>
      <c r="AF35" s="24">
        <f t="shared" si="1"/>
        <v>2027939.95</v>
      </c>
      <c r="AG35" s="24">
        <f t="shared" si="14"/>
        <v>0</v>
      </c>
    </row>
    <row r="36" spans="1:33" s="27" customFormat="1" ht="16.5" x14ac:dyDescent="0.25">
      <c r="A36" s="23">
        <v>69</v>
      </c>
      <c r="B36" s="24" t="s">
        <v>57</v>
      </c>
      <c r="C36" s="24" t="b">
        <f t="shared" si="2"/>
        <v>1</v>
      </c>
      <c r="D36" s="118">
        <v>69</v>
      </c>
      <c r="E36" s="133" t="s">
        <v>57</v>
      </c>
      <c r="F36" s="120">
        <v>81</v>
      </c>
      <c r="G36" s="121">
        <f t="shared" si="3"/>
        <v>345516.84</v>
      </c>
      <c r="H36" s="121">
        <v>15</v>
      </c>
      <c r="I36" s="121">
        <f t="shared" si="4"/>
        <v>35893.800000000003</v>
      </c>
      <c r="J36" s="121">
        <v>7</v>
      </c>
      <c r="K36" s="121">
        <f t="shared" si="5"/>
        <v>15293.88</v>
      </c>
      <c r="L36" s="121">
        <v>0</v>
      </c>
      <c r="M36" s="121">
        <f t="shared" si="6"/>
        <v>0</v>
      </c>
      <c r="N36" s="122">
        <v>0</v>
      </c>
      <c r="O36" s="122">
        <f t="shared" si="7"/>
        <v>0</v>
      </c>
      <c r="P36" s="123">
        <f t="shared" si="8"/>
        <v>396704.52</v>
      </c>
      <c r="Q36" s="124">
        <v>235384</v>
      </c>
      <c r="R36" s="125">
        <v>212324816.22246599</v>
      </c>
      <c r="S36" s="126">
        <f t="shared" si="9"/>
        <v>14154987.748164399</v>
      </c>
      <c r="T36" s="127">
        <v>0</v>
      </c>
      <c r="U36" s="128">
        <f t="shared" si="10"/>
        <v>161320.52000000002</v>
      </c>
      <c r="V36" s="134">
        <v>73003.94120000003</v>
      </c>
      <c r="W36" s="150">
        <f t="shared" si="11"/>
        <v>58403.152960000029</v>
      </c>
      <c r="X36" s="130">
        <f t="shared" si="12"/>
        <v>219723.67</v>
      </c>
      <c r="Y36" s="131"/>
      <c r="Z36" s="132">
        <f t="shared" si="13"/>
        <v>455107.67000000004</v>
      </c>
      <c r="AA36" s="25"/>
      <c r="AB36" s="26"/>
      <c r="AC36" s="26">
        <v>69</v>
      </c>
      <c r="AD36" s="26" t="s">
        <v>57</v>
      </c>
      <c r="AE36" s="24">
        <v>455107.67</v>
      </c>
      <c r="AF36" s="24">
        <f t="shared" si="1"/>
        <v>455107.67000000004</v>
      </c>
      <c r="AG36" s="24">
        <f t="shared" si="14"/>
        <v>0</v>
      </c>
    </row>
    <row r="37" spans="1:33" s="27" customFormat="1" ht="16.5" x14ac:dyDescent="0.25">
      <c r="A37" s="23">
        <v>71</v>
      </c>
      <c r="B37" s="24" t="s">
        <v>58</v>
      </c>
      <c r="C37" s="24" t="b">
        <f t="shared" si="2"/>
        <v>1</v>
      </c>
      <c r="D37" s="118">
        <v>71</v>
      </c>
      <c r="E37" s="133" t="s">
        <v>58</v>
      </c>
      <c r="F37" s="120">
        <v>1043.45</v>
      </c>
      <c r="G37" s="121">
        <f t="shared" si="3"/>
        <v>4450982.0599999996</v>
      </c>
      <c r="H37" s="121">
        <v>49.136049999999997</v>
      </c>
      <c r="I37" s="121">
        <f t="shared" si="4"/>
        <v>117578.64</v>
      </c>
      <c r="J37" s="121">
        <v>176.5968</v>
      </c>
      <c r="K37" s="121">
        <f t="shared" si="5"/>
        <v>385835.75</v>
      </c>
      <c r="L37" s="121">
        <v>11.842700000000001</v>
      </c>
      <c r="M37" s="121">
        <f t="shared" si="6"/>
        <v>9856.92</v>
      </c>
      <c r="N37" s="122">
        <v>0.44999999999999996</v>
      </c>
      <c r="O37" s="122">
        <f t="shared" si="7"/>
        <v>1919.538</v>
      </c>
      <c r="P37" s="123">
        <f t="shared" si="8"/>
        <v>4966172.9079999989</v>
      </c>
      <c r="Q37" s="124">
        <v>1293996</v>
      </c>
      <c r="R37" s="125">
        <v>1167560036.7732799</v>
      </c>
      <c r="S37" s="126">
        <f t="shared" si="9"/>
        <v>23761780.541441161</v>
      </c>
      <c r="T37" s="127">
        <v>0</v>
      </c>
      <c r="U37" s="128">
        <f t="shared" si="10"/>
        <v>3672176.9079999989</v>
      </c>
      <c r="V37" s="134">
        <v>647384.35600000061</v>
      </c>
      <c r="W37" s="150">
        <f t="shared" si="11"/>
        <v>517907.4848000005</v>
      </c>
      <c r="X37" s="130">
        <f t="shared" si="12"/>
        <v>4190084.39</v>
      </c>
      <c r="Y37" s="131"/>
      <c r="Z37" s="132">
        <f t="shared" si="13"/>
        <v>5484080.3900000006</v>
      </c>
      <c r="AA37" s="25"/>
      <c r="AB37" s="26"/>
      <c r="AC37" s="26">
        <v>71</v>
      </c>
      <c r="AD37" s="26" t="s">
        <v>58</v>
      </c>
      <c r="AE37" s="24">
        <v>5484080.5099999998</v>
      </c>
      <c r="AF37" s="24">
        <f t="shared" si="1"/>
        <v>5484080.3900000006</v>
      </c>
      <c r="AG37" s="24">
        <f t="shared" si="14"/>
        <v>-0.11999999918043613</v>
      </c>
    </row>
    <row r="38" spans="1:33" s="27" customFormat="1" ht="16.5" x14ac:dyDescent="0.25">
      <c r="A38" s="23">
        <v>73</v>
      </c>
      <c r="B38" s="24" t="s">
        <v>59</v>
      </c>
      <c r="C38" s="24" t="b">
        <f t="shared" si="2"/>
        <v>1</v>
      </c>
      <c r="D38" s="118">
        <v>73</v>
      </c>
      <c r="E38" s="133" t="s">
        <v>59</v>
      </c>
      <c r="F38" s="120">
        <v>0</v>
      </c>
      <c r="G38" s="121">
        <f t="shared" si="3"/>
        <v>0</v>
      </c>
      <c r="H38" s="121">
        <v>0</v>
      </c>
      <c r="I38" s="121">
        <f t="shared" si="4"/>
        <v>0</v>
      </c>
      <c r="J38" s="121">
        <v>0</v>
      </c>
      <c r="K38" s="121">
        <f t="shared" si="5"/>
        <v>0</v>
      </c>
      <c r="L38" s="121">
        <v>0</v>
      </c>
      <c r="M38" s="121">
        <f t="shared" si="6"/>
        <v>0</v>
      </c>
      <c r="N38" s="122">
        <v>0</v>
      </c>
      <c r="O38" s="122">
        <f t="shared" si="7"/>
        <v>0</v>
      </c>
      <c r="P38" s="123">
        <f t="shared" si="8"/>
        <v>0</v>
      </c>
      <c r="Q38" s="124">
        <v>13127</v>
      </c>
      <c r="R38" s="125">
        <v>11999878.385051999</v>
      </c>
      <c r="S38" s="126">
        <f t="shared" si="9"/>
        <v>0</v>
      </c>
      <c r="T38" s="127">
        <v>0</v>
      </c>
      <c r="U38" s="128">
        <f t="shared" si="10"/>
        <v>0</v>
      </c>
      <c r="V38" s="134">
        <v>0</v>
      </c>
      <c r="W38" s="150" t="str">
        <f t="shared" si="11"/>
        <v>0</v>
      </c>
      <c r="X38" s="130">
        <f t="shared" si="12"/>
        <v>0</v>
      </c>
      <c r="Y38" s="131"/>
      <c r="Z38" s="132">
        <f t="shared" si="13"/>
        <v>13127</v>
      </c>
      <c r="AA38" s="25"/>
      <c r="AB38" s="26"/>
      <c r="AC38" s="26">
        <v>73</v>
      </c>
      <c r="AD38" s="26" t="s">
        <v>59</v>
      </c>
      <c r="AE38" s="24">
        <v>13127</v>
      </c>
      <c r="AF38" s="24">
        <f t="shared" si="1"/>
        <v>13127</v>
      </c>
      <c r="AG38" s="24">
        <f t="shared" si="14"/>
        <v>0</v>
      </c>
    </row>
    <row r="39" spans="1:33" s="27" customFormat="1" ht="16.5" x14ac:dyDescent="0.25">
      <c r="A39" s="23">
        <v>75</v>
      </c>
      <c r="B39" s="24" t="s">
        <v>60</v>
      </c>
      <c r="C39" s="24" t="b">
        <f t="shared" si="2"/>
        <v>1</v>
      </c>
      <c r="D39" s="118">
        <v>75</v>
      </c>
      <c r="E39" s="133" t="s">
        <v>60</v>
      </c>
      <c r="F39" s="120">
        <v>394.99</v>
      </c>
      <c r="G39" s="121">
        <f t="shared" si="3"/>
        <v>1684885.14</v>
      </c>
      <c r="H39" s="121">
        <v>115.00450000000001</v>
      </c>
      <c r="I39" s="121">
        <f t="shared" si="4"/>
        <v>275196.57</v>
      </c>
      <c r="J39" s="121">
        <v>79.161000000000001</v>
      </c>
      <c r="K39" s="121">
        <f t="shared" si="5"/>
        <v>172954.12</v>
      </c>
      <c r="L39" s="121">
        <v>3.9889000000000001</v>
      </c>
      <c r="M39" s="121">
        <f t="shared" si="6"/>
        <v>3320.04</v>
      </c>
      <c r="N39" s="122">
        <v>0</v>
      </c>
      <c r="O39" s="122">
        <f t="shared" si="7"/>
        <v>0</v>
      </c>
      <c r="P39" s="123">
        <f t="shared" si="8"/>
        <v>2136355.87</v>
      </c>
      <c r="Q39" s="124">
        <v>1120920</v>
      </c>
      <c r="R39" s="125">
        <v>1025030401.88572</v>
      </c>
      <c r="S39" s="126">
        <f t="shared" si="9"/>
        <v>8912959.0745207351</v>
      </c>
      <c r="T39" s="127">
        <v>0</v>
      </c>
      <c r="U39" s="128">
        <f t="shared" si="10"/>
        <v>1015435.8700000001</v>
      </c>
      <c r="V39" s="134">
        <v>697149.12679999997</v>
      </c>
      <c r="W39" s="150">
        <f t="shared" si="11"/>
        <v>557719.30143999995</v>
      </c>
      <c r="X39" s="130">
        <f t="shared" si="12"/>
        <v>1573155.17</v>
      </c>
      <c r="Y39" s="131"/>
      <c r="Z39" s="132">
        <f t="shared" si="13"/>
        <v>2694075.17</v>
      </c>
      <c r="AA39" s="25"/>
      <c r="AB39" s="26"/>
      <c r="AC39" s="26">
        <v>75</v>
      </c>
      <c r="AD39" s="26" t="s">
        <v>60</v>
      </c>
      <c r="AE39" s="24">
        <v>2694075.17</v>
      </c>
      <c r="AF39" s="24">
        <f t="shared" si="1"/>
        <v>2694075.17</v>
      </c>
      <c r="AG39" s="24">
        <f t="shared" si="14"/>
        <v>0</v>
      </c>
    </row>
    <row r="40" spans="1:33" s="27" customFormat="1" ht="16.5" x14ac:dyDescent="0.25">
      <c r="A40" s="23">
        <v>77</v>
      </c>
      <c r="B40" s="24" t="s">
        <v>61</v>
      </c>
      <c r="C40" s="24" t="b">
        <f t="shared" si="2"/>
        <v>1</v>
      </c>
      <c r="D40" s="118">
        <v>77</v>
      </c>
      <c r="E40" s="133" t="s">
        <v>61</v>
      </c>
      <c r="F40" s="120">
        <v>369.48</v>
      </c>
      <c r="G40" s="121">
        <f t="shared" si="3"/>
        <v>1576068.67</v>
      </c>
      <c r="H40" s="121">
        <v>103.8836</v>
      </c>
      <c r="I40" s="121">
        <f t="shared" si="4"/>
        <v>248585.14</v>
      </c>
      <c r="J40" s="121">
        <v>79.3947</v>
      </c>
      <c r="K40" s="121">
        <f t="shared" si="5"/>
        <v>173464.72</v>
      </c>
      <c r="L40" s="121">
        <v>0.46110000000000001</v>
      </c>
      <c r="M40" s="121">
        <f t="shared" si="6"/>
        <v>383.78</v>
      </c>
      <c r="N40" s="122">
        <v>0</v>
      </c>
      <c r="O40" s="122">
        <f t="shared" si="7"/>
        <v>0</v>
      </c>
      <c r="P40" s="123">
        <f t="shared" si="8"/>
        <v>1998502.31</v>
      </c>
      <c r="Q40" s="124">
        <v>691859</v>
      </c>
      <c r="R40" s="125">
        <v>626913660.48410499</v>
      </c>
      <c r="S40" s="126">
        <f t="shared" si="9"/>
        <v>6034770.2667611148</v>
      </c>
      <c r="T40" s="127">
        <v>190982.95</v>
      </c>
      <c r="U40" s="128">
        <f t="shared" si="10"/>
        <v>1497626.26</v>
      </c>
      <c r="V40" s="134">
        <v>929912.93240000075</v>
      </c>
      <c r="W40" s="150">
        <f t="shared" si="11"/>
        <v>743930.34592000069</v>
      </c>
      <c r="X40" s="130">
        <f t="shared" si="12"/>
        <v>2241556.61</v>
      </c>
      <c r="Y40" s="131"/>
      <c r="Z40" s="132">
        <f t="shared" si="13"/>
        <v>2933415.61</v>
      </c>
      <c r="AA40" s="25"/>
      <c r="AB40" s="26"/>
      <c r="AC40" s="26">
        <v>77</v>
      </c>
      <c r="AD40" s="26" t="s">
        <v>61</v>
      </c>
      <c r="AE40" s="24">
        <v>2933415.6</v>
      </c>
      <c r="AF40" s="24">
        <f t="shared" si="1"/>
        <v>2933415.61</v>
      </c>
      <c r="AG40" s="24">
        <f t="shared" si="14"/>
        <v>9.9999997764825821E-3</v>
      </c>
    </row>
    <row r="41" spans="1:33" s="27" customFormat="1" ht="16.5" x14ac:dyDescent="0.25">
      <c r="A41" s="23">
        <v>79</v>
      </c>
      <c r="B41" s="24" t="s">
        <v>62</v>
      </c>
      <c r="C41" s="24" t="b">
        <f t="shared" si="2"/>
        <v>1</v>
      </c>
      <c r="D41" s="118">
        <v>79</v>
      </c>
      <c r="E41" s="133" t="s">
        <v>62</v>
      </c>
      <c r="F41" s="120">
        <v>406.14</v>
      </c>
      <c r="G41" s="121">
        <f t="shared" si="3"/>
        <v>1732447.03</v>
      </c>
      <c r="H41" s="121">
        <v>56.713650000000001</v>
      </c>
      <c r="I41" s="121">
        <f t="shared" si="4"/>
        <v>135711.23000000001</v>
      </c>
      <c r="J41" s="121">
        <v>59.377099999999999</v>
      </c>
      <c r="K41" s="121">
        <f t="shared" si="5"/>
        <v>129729.46</v>
      </c>
      <c r="L41" s="121">
        <v>0</v>
      </c>
      <c r="M41" s="121">
        <f t="shared" si="6"/>
        <v>0</v>
      </c>
      <c r="N41" s="122">
        <v>0</v>
      </c>
      <c r="O41" s="122">
        <f t="shared" si="7"/>
        <v>0</v>
      </c>
      <c r="P41" s="123">
        <f t="shared" si="8"/>
        <v>1997887.72</v>
      </c>
      <c r="Q41" s="124">
        <v>932068</v>
      </c>
      <c r="R41" s="125">
        <v>851370637.84206104</v>
      </c>
      <c r="S41" s="126">
        <f t="shared" si="9"/>
        <v>15011741.227060171</v>
      </c>
      <c r="T41" s="127">
        <v>0</v>
      </c>
      <c r="U41" s="128">
        <f t="shared" si="10"/>
        <v>1065819.72</v>
      </c>
      <c r="V41" s="134">
        <v>0</v>
      </c>
      <c r="W41" s="150">
        <f t="shared" si="11"/>
        <v>0</v>
      </c>
      <c r="X41" s="130">
        <f t="shared" si="12"/>
        <v>1065819.72</v>
      </c>
      <c r="Y41" s="131"/>
      <c r="Z41" s="132">
        <f t="shared" si="13"/>
        <v>1997887.72</v>
      </c>
      <c r="AA41" s="25"/>
      <c r="AB41" s="26"/>
      <c r="AC41" s="26">
        <v>79</v>
      </c>
      <c r="AD41" s="26" t="s">
        <v>62</v>
      </c>
      <c r="AE41" s="24">
        <v>1997887.84</v>
      </c>
      <c r="AF41" s="24">
        <f t="shared" si="1"/>
        <v>1997887.72</v>
      </c>
      <c r="AG41" s="24">
        <f t="shared" si="14"/>
        <v>-0.12000000011175871</v>
      </c>
    </row>
    <row r="42" spans="1:33" s="27" customFormat="1" ht="16.5" x14ac:dyDescent="0.25">
      <c r="A42" s="23">
        <v>81</v>
      </c>
      <c r="B42" s="24" t="s">
        <v>63</v>
      </c>
      <c r="C42" s="24" t="b">
        <f t="shared" si="2"/>
        <v>1</v>
      </c>
      <c r="D42" s="118">
        <v>81</v>
      </c>
      <c r="E42" s="133" t="s">
        <v>63</v>
      </c>
      <c r="F42" s="120">
        <v>227.07</v>
      </c>
      <c r="G42" s="121">
        <f t="shared" si="3"/>
        <v>968598.87</v>
      </c>
      <c r="H42" s="121">
        <v>41.272400000000005</v>
      </c>
      <c r="I42" s="121">
        <f t="shared" si="4"/>
        <v>98761.55</v>
      </c>
      <c r="J42" s="121">
        <v>41</v>
      </c>
      <c r="K42" s="121">
        <f t="shared" si="5"/>
        <v>89578.44</v>
      </c>
      <c r="L42" s="121">
        <v>3</v>
      </c>
      <c r="M42" s="121">
        <f t="shared" si="6"/>
        <v>2496.96</v>
      </c>
      <c r="N42" s="122">
        <v>0</v>
      </c>
      <c r="O42" s="122">
        <f t="shared" si="7"/>
        <v>0</v>
      </c>
      <c r="P42" s="123">
        <f t="shared" si="8"/>
        <v>1159435.8199999998</v>
      </c>
      <c r="Q42" s="124">
        <v>588288</v>
      </c>
      <c r="R42" s="125">
        <v>536005141.27623898</v>
      </c>
      <c r="S42" s="126">
        <f t="shared" si="9"/>
        <v>12987011.690045621</v>
      </c>
      <c r="T42" s="127">
        <v>0</v>
      </c>
      <c r="U42" s="128">
        <f t="shared" si="10"/>
        <v>571147.81999999983</v>
      </c>
      <c r="V42" s="134">
        <v>0</v>
      </c>
      <c r="W42" s="150">
        <f t="shared" si="11"/>
        <v>0</v>
      </c>
      <c r="X42" s="130">
        <f t="shared" si="12"/>
        <v>571147.81999999995</v>
      </c>
      <c r="Y42" s="131"/>
      <c r="Z42" s="132">
        <f t="shared" si="13"/>
        <v>1159435.8199999998</v>
      </c>
      <c r="AA42" s="25"/>
      <c r="AB42" s="26"/>
      <c r="AC42" s="26">
        <v>81</v>
      </c>
      <c r="AD42" s="26" t="s">
        <v>63</v>
      </c>
      <c r="AE42" s="24">
        <v>1159435.82</v>
      </c>
      <c r="AF42" s="24">
        <f t="shared" si="1"/>
        <v>1159435.8199999998</v>
      </c>
      <c r="AG42" s="24">
        <f t="shared" si="14"/>
        <v>0</v>
      </c>
    </row>
    <row r="43" spans="1:33" s="27" customFormat="1" ht="16.5" x14ac:dyDescent="0.25">
      <c r="A43" s="23">
        <v>83</v>
      </c>
      <c r="B43" s="24" t="s">
        <v>64</v>
      </c>
      <c r="C43" s="24" t="b">
        <f t="shared" si="2"/>
        <v>1</v>
      </c>
      <c r="D43" s="118">
        <v>83</v>
      </c>
      <c r="E43" s="133" t="s">
        <v>64</v>
      </c>
      <c r="F43" s="120">
        <v>54.32</v>
      </c>
      <c r="G43" s="121">
        <f t="shared" si="3"/>
        <v>231709.56</v>
      </c>
      <c r="H43" s="121">
        <v>14.586</v>
      </c>
      <c r="I43" s="121">
        <f t="shared" si="4"/>
        <v>34903.129999999997</v>
      </c>
      <c r="J43" s="121">
        <v>6.7508999999999997</v>
      </c>
      <c r="K43" s="121">
        <f t="shared" si="5"/>
        <v>14749.64</v>
      </c>
      <c r="L43" s="121">
        <v>2.7021999999999999</v>
      </c>
      <c r="M43" s="121">
        <f t="shared" si="6"/>
        <v>2249.1</v>
      </c>
      <c r="N43" s="122">
        <v>0</v>
      </c>
      <c r="O43" s="122">
        <f t="shared" si="7"/>
        <v>0</v>
      </c>
      <c r="P43" s="123">
        <f t="shared" si="8"/>
        <v>283611.43</v>
      </c>
      <c r="Q43" s="124">
        <v>802161</v>
      </c>
      <c r="R43" s="125">
        <v>723660683.73687398</v>
      </c>
      <c r="S43" s="126">
        <f t="shared" si="9"/>
        <v>49613374.724864528</v>
      </c>
      <c r="T43" s="127">
        <v>0</v>
      </c>
      <c r="U43" s="128">
        <f t="shared" si="10"/>
        <v>0</v>
      </c>
      <c r="V43" s="134">
        <v>0</v>
      </c>
      <c r="W43" s="150" t="str">
        <f t="shared" si="11"/>
        <v>0</v>
      </c>
      <c r="X43" s="130">
        <f t="shared" si="12"/>
        <v>0</v>
      </c>
      <c r="Y43" s="131"/>
      <c r="Z43" s="132">
        <f t="shared" si="13"/>
        <v>802161</v>
      </c>
      <c r="AA43" s="25"/>
      <c r="AB43" s="26"/>
      <c r="AC43" s="26">
        <v>83</v>
      </c>
      <c r="AD43" s="26" t="s">
        <v>64</v>
      </c>
      <c r="AE43" s="24">
        <v>802161</v>
      </c>
      <c r="AF43" s="24">
        <f t="shared" si="1"/>
        <v>802161</v>
      </c>
      <c r="AG43" s="24">
        <f t="shared" si="14"/>
        <v>0</v>
      </c>
    </row>
    <row r="44" spans="1:33" s="27" customFormat="1" ht="16.5" x14ac:dyDescent="0.25">
      <c r="A44" s="23">
        <v>87</v>
      </c>
      <c r="B44" s="24" t="s">
        <v>65</v>
      </c>
      <c r="C44" s="24" t="b">
        <f t="shared" si="2"/>
        <v>1</v>
      </c>
      <c r="D44" s="118">
        <v>87</v>
      </c>
      <c r="E44" s="133" t="s">
        <v>65</v>
      </c>
      <c r="F44" s="120">
        <v>100.32</v>
      </c>
      <c r="G44" s="121">
        <f t="shared" si="3"/>
        <v>427929</v>
      </c>
      <c r="H44" s="121">
        <v>17</v>
      </c>
      <c r="I44" s="121">
        <f t="shared" si="4"/>
        <v>40679.64</v>
      </c>
      <c r="J44" s="121">
        <v>16.7273</v>
      </c>
      <c r="K44" s="121">
        <f t="shared" si="5"/>
        <v>36546.47</v>
      </c>
      <c r="L44" s="121">
        <v>0</v>
      </c>
      <c r="M44" s="121">
        <f t="shared" si="6"/>
        <v>0</v>
      </c>
      <c r="N44" s="122">
        <v>1.05</v>
      </c>
      <c r="O44" s="122">
        <f t="shared" si="7"/>
        <v>4478.9220000000005</v>
      </c>
      <c r="P44" s="123">
        <f t="shared" si="8"/>
        <v>509634.03200000001</v>
      </c>
      <c r="Q44" s="124">
        <v>1071741</v>
      </c>
      <c r="R44" s="125">
        <v>963759490.30203998</v>
      </c>
      <c r="S44" s="126">
        <f t="shared" si="9"/>
        <v>56691734.723649412</v>
      </c>
      <c r="T44" s="127">
        <v>0</v>
      </c>
      <c r="U44" s="128">
        <f t="shared" si="10"/>
        <v>0</v>
      </c>
      <c r="V44" s="134">
        <v>0</v>
      </c>
      <c r="W44" s="150" t="str">
        <f t="shared" si="11"/>
        <v>0</v>
      </c>
      <c r="X44" s="130">
        <f t="shared" si="12"/>
        <v>0</v>
      </c>
      <c r="Y44" s="131"/>
      <c r="Z44" s="132">
        <f t="shared" si="13"/>
        <v>1071741</v>
      </c>
      <c r="AA44" s="25"/>
      <c r="AB44" s="26"/>
      <c r="AC44" s="26">
        <v>87</v>
      </c>
      <c r="AD44" s="26" t="s">
        <v>65</v>
      </c>
      <c r="AE44" s="24">
        <v>1071741</v>
      </c>
      <c r="AF44" s="24">
        <f t="shared" si="1"/>
        <v>1071741</v>
      </c>
      <c r="AG44" s="24">
        <f t="shared" si="14"/>
        <v>0</v>
      </c>
    </row>
    <row r="45" spans="1:33" s="27" customFormat="1" ht="16.5" x14ac:dyDescent="0.25">
      <c r="A45" s="23">
        <v>89</v>
      </c>
      <c r="B45" s="24" t="s">
        <v>66</v>
      </c>
      <c r="C45" s="24" t="b">
        <f t="shared" si="2"/>
        <v>1</v>
      </c>
      <c r="D45" s="118">
        <v>89</v>
      </c>
      <c r="E45" s="133" t="s">
        <v>66</v>
      </c>
      <c r="F45" s="120">
        <v>594.79999999999995</v>
      </c>
      <c r="G45" s="121">
        <f t="shared" si="3"/>
        <v>2537202.67</v>
      </c>
      <c r="H45" s="121">
        <v>267.18745000000001</v>
      </c>
      <c r="I45" s="121">
        <f t="shared" si="4"/>
        <v>639358.18999999994</v>
      </c>
      <c r="J45" s="121">
        <v>159.15709999999999</v>
      </c>
      <c r="K45" s="121">
        <f t="shared" si="5"/>
        <v>347732.8</v>
      </c>
      <c r="L45" s="121">
        <v>5.1889000000000003</v>
      </c>
      <c r="M45" s="121">
        <f t="shared" si="6"/>
        <v>4318.83</v>
      </c>
      <c r="N45" s="122">
        <v>0</v>
      </c>
      <c r="O45" s="122">
        <f t="shared" si="7"/>
        <v>0</v>
      </c>
      <c r="P45" s="123">
        <f t="shared" si="8"/>
        <v>3528612.4899999998</v>
      </c>
      <c r="Q45" s="124">
        <v>578477</v>
      </c>
      <c r="R45" s="125">
        <v>548851099.774207</v>
      </c>
      <c r="S45" s="126">
        <f t="shared" si="9"/>
        <v>2054179.939118424</v>
      </c>
      <c r="T45" s="127">
        <v>2841681.94</v>
      </c>
      <c r="U45" s="128">
        <f t="shared" si="10"/>
        <v>5791817.4299999997</v>
      </c>
      <c r="V45" s="134">
        <v>223693.78040000051</v>
      </c>
      <c r="W45" s="150">
        <f t="shared" si="11"/>
        <v>178955.02432000043</v>
      </c>
      <c r="X45" s="130">
        <f t="shared" si="12"/>
        <v>5970772.4500000002</v>
      </c>
      <c r="Y45" s="131"/>
      <c r="Z45" s="132">
        <f t="shared" si="13"/>
        <v>6549249.4500000002</v>
      </c>
      <c r="AA45" s="25"/>
      <c r="AB45" s="26"/>
      <c r="AC45" s="26">
        <v>89</v>
      </c>
      <c r="AD45" s="26" t="s">
        <v>66</v>
      </c>
      <c r="AE45" s="24">
        <v>6549248.5800000001</v>
      </c>
      <c r="AF45" s="24">
        <f t="shared" si="1"/>
        <v>6549249.4500000002</v>
      </c>
      <c r="AG45" s="24">
        <f t="shared" si="14"/>
        <v>0.87000000011175871</v>
      </c>
    </row>
    <row r="46" spans="1:33" s="27" customFormat="1" ht="16.5" x14ac:dyDescent="0.25">
      <c r="A46" s="23">
        <v>91</v>
      </c>
      <c r="B46" s="24" t="s">
        <v>67</v>
      </c>
      <c r="C46" s="24" t="b">
        <f t="shared" si="2"/>
        <v>1</v>
      </c>
      <c r="D46" s="118">
        <v>91</v>
      </c>
      <c r="E46" s="133" t="s">
        <v>67</v>
      </c>
      <c r="F46" s="120">
        <v>43</v>
      </c>
      <c r="G46" s="121">
        <f t="shared" si="3"/>
        <v>183422.52</v>
      </c>
      <c r="H46" s="121">
        <v>3.8967499999999999</v>
      </c>
      <c r="I46" s="121">
        <f t="shared" si="4"/>
        <v>9324.61</v>
      </c>
      <c r="J46" s="121">
        <v>10.45</v>
      </c>
      <c r="K46" s="121">
        <f t="shared" si="5"/>
        <v>22831.58</v>
      </c>
      <c r="L46" s="121">
        <v>0</v>
      </c>
      <c r="M46" s="121">
        <f t="shared" si="6"/>
        <v>0</v>
      </c>
      <c r="N46" s="122">
        <v>0</v>
      </c>
      <c r="O46" s="122">
        <f t="shared" si="7"/>
        <v>0</v>
      </c>
      <c r="P46" s="123">
        <f t="shared" si="8"/>
        <v>215578.71000000002</v>
      </c>
      <c r="Q46" s="124">
        <v>98299</v>
      </c>
      <c r="R46" s="125">
        <v>90255045.157341897</v>
      </c>
      <c r="S46" s="126">
        <f t="shared" si="9"/>
        <v>23161620.621631332</v>
      </c>
      <c r="T46" s="127">
        <v>0</v>
      </c>
      <c r="U46" s="128">
        <f t="shared" si="10"/>
        <v>117279.71000000002</v>
      </c>
      <c r="V46" s="134">
        <v>0</v>
      </c>
      <c r="W46" s="150">
        <f t="shared" si="11"/>
        <v>0</v>
      </c>
      <c r="X46" s="130">
        <f t="shared" si="12"/>
        <v>117279.71</v>
      </c>
      <c r="Y46" s="131"/>
      <c r="Z46" s="132">
        <f t="shared" si="13"/>
        <v>215578.71000000002</v>
      </c>
      <c r="AA46" s="25"/>
      <c r="AB46" s="26"/>
      <c r="AC46" s="26">
        <v>91</v>
      </c>
      <c r="AD46" s="26" t="s">
        <v>67</v>
      </c>
      <c r="AE46" s="24">
        <v>215578.83</v>
      </c>
      <c r="AF46" s="24">
        <f t="shared" si="1"/>
        <v>215578.71000000002</v>
      </c>
      <c r="AG46" s="24">
        <f t="shared" si="14"/>
        <v>-0.11999999996623956</v>
      </c>
    </row>
    <row r="47" spans="1:33" s="27" customFormat="1" ht="16.5" x14ac:dyDescent="0.25">
      <c r="A47" s="23">
        <v>93</v>
      </c>
      <c r="B47" s="24" t="s">
        <v>68</v>
      </c>
      <c r="C47" s="24" t="b">
        <f t="shared" si="2"/>
        <v>1</v>
      </c>
      <c r="D47" s="118">
        <v>93</v>
      </c>
      <c r="E47" s="133" t="s">
        <v>68</v>
      </c>
      <c r="F47" s="120">
        <v>729</v>
      </c>
      <c r="G47" s="121">
        <f t="shared" si="3"/>
        <v>3109651.56</v>
      </c>
      <c r="H47" s="121">
        <v>45</v>
      </c>
      <c r="I47" s="121">
        <f t="shared" si="4"/>
        <v>107681.4</v>
      </c>
      <c r="J47" s="121">
        <v>135.13159999999999</v>
      </c>
      <c r="K47" s="121">
        <f t="shared" si="5"/>
        <v>295240.92</v>
      </c>
      <c r="L47" s="121">
        <v>11</v>
      </c>
      <c r="M47" s="121">
        <f t="shared" si="6"/>
        <v>9155.52</v>
      </c>
      <c r="N47" s="122">
        <v>0</v>
      </c>
      <c r="O47" s="122">
        <f t="shared" si="7"/>
        <v>0</v>
      </c>
      <c r="P47" s="123">
        <f t="shared" si="8"/>
        <v>3521729.4</v>
      </c>
      <c r="Q47" s="124">
        <v>1264821</v>
      </c>
      <c r="R47" s="125">
        <v>1192099639.3613701</v>
      </c>
      <c r="S47" s="126">
        <f t="shared" si="9"/>
        <v>26491103.096919335</v>
      </c>
      <c r="T47" s="127">
        <v>0</v>
      </c>
      <c r="U47" s="128">
        <f t="shared" si="10"/>
        <v>2256908.4</v>
      </c>
      <c r="V47" s="134">
        <v>412268.25479999976</v>
      </c>
      <c r="W47" s="150">
        <f t="shared" si="11"/>
        <v>329814.60383999982</v>
      </c>
      <c r="X47" s="130">
        <f t="shared" si="12"/>
        <v>2586723</v>
      </c>
      <c r="Y47" s="131"/>
      <c r="Z47" s="132">
        <f t="shared" si="13"/>
        <v>3851544</v>
      </c>
      <c r="AA47" s="25"/>
      <c r="AB47" s="26"/>
      <c r="AC47" s="26">
        <v>93</v>
      </c>
      <c r="AD47" s="26" t="s">
        <v>68</v>
      </c>
      <c r="AE47" s="24">
        <v>3851544</v>
      </c>
      <c r="AF47" s="24">
        <f t="shared" si="1"/>
        <v>3851544</v>
      </c>
      <c r="AG47" s="24">
        <f t="shared" si="14"/>
        <v>0</v>
      </c>
    </row>
    <row r="48" spans="1:33" s="27" customFormat="1" ht="16.5" x14ac:dyDescent="0.25">
      <c r="A48" s="23">
        <v>95</v>
      </c>
      <c r="B48" s="24" t="s">
        <v>69</v>
      </c>
      <c r="C48" s="24" t="b">
        <f t="shared" si="2"/>
        <v>1</v>
      </c>
      <c r="D48" s="118">
        <v>95</v>
      </c>
      <c r="E48" s="133" t="s">
        <v>69</v>
      </c>
      <c r="F48" s="120">
        <v>378</v>
      </c>
      <c r="G48" s="121">
        <f t="shared" si="3"/>
        <v>1612411.92</v>
      </c>
      <c r="H48" s="121">
        <v>59.980850000000004</v>
      </c>
      <c r="I48" s="121">
        <f t="shared" si="4"/>
        <v>143529.38</v>
      </c>
      <c r="J48" s="121">
        <v>44.873800000000003</v>
      </c>
      <c r="K48" s="121">
        <f t="shared" si="5"/>
        <v>98042.07</v>
      </c>
      <c r="L48" s="121">
        <v>3.6960999999999999</v>
      </c>
      <c r="M48" s="121">
        <f t="shared" si="6"/>
        <v>3076.34</v>
      </c>
      <c r="N48" s="122">
        <v>0</v>
      </c>
      <c r="O48" s="122">
        <f t="shared" si="7"/>
        <v>0</v>
      </c>
      <c r="P48" s="123">
        <f t="shared" si="8"/>
        <v>1857059.71</v>
      </c>
      <c r="Q48" s="124">
        <v>965145</v>
      </c>
      <c r="R48" s="125">
        <v>873508496.11635995</v>
      </c>
      <c r="S48" s="126">
        <f t="shared" si="9"/>
        <v>14563122.998696415</v>
      </c>
      <c r="T48" s="127">
        <v>0</v>
      </c>
      <c r="U48" s="128">
        <f t="shared" si="10"/>
        <v>891914.71</v>
      </c>
      <c r="V48" s="134">
        <v>563.35800000024028</v>
      </c>
      <c r="W48" s="150">
        <f t="shared" si="11"/>
        <v>450.68640000019224</v>
      </c>
      <c r="X48" s="130">
        <f t="shared" si="12"/>
        <v>892365.4</v>
      </c>
      <c r="Y48" s="131"/>
      <c r="Z48" s="132">
        <f t="shared" si="13"/>
        <v>1857510.3999999999</v>
      </c>
      <c r="AA48" s="25"/>
      <c r="AB48" s="26"/>
      <c r="AC48" s="26">
        <v>95</v>
      </c>
      <c r="AD48" s="26" t="s">
        <v>69</v>
      </c>
      <c r="AE48" s="24">
        <v>1857510.28</v>
      </c>
      <c r="AF48" s="24">
        <f t="shared" si="1"/>
        <v>1857510.3999999999</v>
      </c>
      <c r="AG48" s="24">
        <f t="shared" si="14"/>
        <v>0.11999999987892807</v>
      </c>
    </row>
    <row r="49" spans="1:33" s="27" customFormat="1" ht="16.5" x14ac:dyDescent="0.25">
      <c r="A49" s="23">
        <v>99</v>
      </c>
      <c r="B49" s="24" t="s">
        <v>70</v>
      </c>
      <c r="C49" s="24" t="b">
        <f t="shared" si="2"/>
        <v>1</v>
      </c>
      <c r="D49" s="118">
        <v>99</v>
      </c>
      <c r="E49" s="133" t="s">
        <v>70</v>
      </c>
      <c r="F49" s="120">
        <v>278</v>
      </c>
      <c r="G49" s="121">
        <f t="shared" si="3"/>
        <v>1185847.92</v>
      </c>
      <c r="H49" s="121">
        <v>43.589750000000002</v>
      </c>
      <c r="I49" s="121">
        <f t="shared" si="4"/>
        <v>104306.78</v>
      </c>
      <c r="J49" s="121">
        <v>44.650500000000001</v>
      </c>
      <c r="K49" s="121">
        <f t="shared" si="5"/>
        <v>97554.2</v>
      </c>
      <c r="L49" s="121">
        <v>1.6395999999999999</v>
      </c>
      <c r="M49" s="121">
        <f t="shared" si="6"/>
        <v>1364.67</v>
      </c>
      <c r="N49" s="122">
        <v>0</v>
      </c>
      <c r="O49" s="122">
        <f t="shared" si="7"/>
        <v>0</v>
      </c>
      <c r="P49" s="123">
        <f t="shared" si="8"/>
        <v>1389073.5699999998</v>
      </c>
      <c r="Q49" s="124">
        <v>606438</v>
      </c>
      <c r="R49" s="125">
        <v>550327271.11033106</v>
      </c>
      <c r="S49" s="126">
        <f t="shared" si="9"/>
        <v>12625153.186479185</v>
      </c>
      <c r="T49" s="127">
        <v>0</v>
      </c>
      <c r="U49" s="128">
        <f t="shared" si="10"/>
        <v>782635.56999999983</v>
      </c>
      <c r="V49" s="134">
        <v>141811.8228000002</v>
      </c>
      <c r="W49" s="150">
        <f t="shared" si="11"/>
        <v>113449.45824000017</v>
      </c>
      <c r="X49" s="130">
        <f t="shared" si="12"/>
        <v>896085.03</v>
      </c>
      <c r="Y49" s="131"/>
      <c r="Z49" s="132">
        <f t="shared" si="13"/>
        <v>1502523.03</v>
      </c>
      <c r="AA49" s="25"/>
      <c r="AB49" s="26"/>
      <c r="AC49" s="26">
        <v>99</v>
      </c>
      <c r="AD49" s="26" t="s">
        <v>70</v>
      </c>
      <c r="AE49" s="24">
        <v>1502523.15</v>
      </c>
      <c r="AF49" s="24">
        <f t="shared" si="1"/>
        <v>1502523.03</v>
      </c>
      <c r="AG49" s="24">
        <f t="shared" si="14"/>
        <v>-0.11999999987892807</v>
      </c>
    </row>
    <row r="50" spans="1:33" s="27" customFormat="1" ht="16.5" x14ac:dyDescent="0.25">
      <c r="A50" s="23">
        <v>101</v>
      </c>
      <c r="B50" s="24" t="s">
        <v>71</v>
      </c>
      <c r="C50" s="24" t="b">
        <f t="shared" si="2"/>
        <v>1</v>
      </c>
      <c r="D50" s="118">
        <v>101</v>
      </c>
      <c r="E50" s="133" t="s">
        <v>71</v>
      </c>
      <c r="F50" s="120">
        <v>1466.93</v>
      </c>
      <c r="G50" s="121">
        <f t="shared" si="3"/>
        <v>6257395.29</v>
      </c>
      <c r="H50" s="121">
        <v>698</v>
      </c>
      <c r="I50" s="121">
        <f t="shared" si="4"/>
        <v>1670258.16</v>
      </c>
      <c r="J50" s="121">
        <v>378.00409999999999</v>
      </c>
      <c r="K50" s="121">
        <f t="shared" si="5"/>
        <v>825878.48</v>
      </c>
      <c r="L50" s="121">
        <v>15.7037</v>
      </c>
      <c r="M50" s="121">
        <f t="shared" si="6"/>
        <v>13070.5</v>
      </c>
      <c r="N50" s="122">
        <v>1.353</v>
      </c>
      <c r="O50" s="122">
        <f t="shared" si="7"/>
        <v>5771.4109200000003</v>
      </c>
      <c r="P50" s="123">
        <f t="shared" si="8"/>
        <v>8772373.8409199994</v>
      </c>
      <c r="Q50" s="124">
        <v>1458542</v>
      </c>
      <c r="R50" s="125">
        <v>1365482104.4983699</v>
      </c>
      <c r="S50" s="126">
        <f t="shared" si="9"/>
        <v>1956278.0866738823</v>
      </c>
      <c r="T50" s="127">
        <v>7574626.0800000001</v>
      </c>
      <c r="U50" s="128">
        <f t="shared" si="10"/>
        <v>14888457.920919999</v>
      </c>
      <c r="V50" s="134">
        <v>1646928.1692000013</v>
      </c>
      <c r="W50" s="150">
        <f t="shared" si="11"/>
        <v>1317542.535360001</v>
      </c>
      <c r="X50" s="130">
        <f t="shared" si="12"/>
        <v>16206000.460000001</v>
      </c>
      <c r="Y50" s="131"/>
      <c r="Z50" s="132">
        <f t="shared" si="13"/>
        <v>17664542.460000001</v>
      </c>
      <c r="AA50" s="25"/>
      <c r="AB50" s="26"/>
      <c r="AC50" s="26">
        <v>101</v>
      </c>
      <c r="AD50" s="26" t="s">
        <v>71</v>
      </c>
      <c r="AE50" s="24">
        <v>17664542.460000001</v>
      </c>
      <c r="AF50" s="24">
        <f t="shared" si="1"/>
        <v>17664542.460000001</v>
      </c>
      <c r="AG50" s="24">
        <f t="shared" si="14"/>
        <v>0</v>
      </c>
    </row>
    <row r="51" spans="1:33" s="27" customFormat="1" ht="16.5" x14ac:dyDescent="0.25">
      <c r="A51" s="23">
        <v>103</v>
      </c>
      <c r="B51" s="24" t="s">
        <v>72</v>
      </c>
      <c r="C51" s="24" t="b">
        <f t="shared" si="2"/>
        <v>1</v>
      </c>
      <c r="D51" s="118">
        <v>103</v>
      </c>
      <c r="E51" s="133" t="s">
        <v>72</v>
      </c>
      <c r="F51" s="120">
        <v>15.28</v>
      </c>
      <c r="G51" s="121">
        <f t="shared" si="3"/>
        <v>65178.98</v>
      </c>
      <c r="H51" s="121">
        <v>4.6044</v>
      </c>
      <c r="I51" s="121">
        <f t="shared" si="4"/>
        <v>11017.96</v>
      </c>
      <c r="J51" s="121">
        <v>2.4889000000000001</v>
      </c>
      <c r="K51" s="121">
        <f t="shared" si="5"/>
        <v>5437.85</v>
      </c>
      <c r="L51" s="121">
        <v>0</v>
      </c>
      <c r="M51" s="121">
        <f t="shared" si="6"/>
        <v>0</v>
      </c>
      <c r="N51" s="122">
        <v>0.375</v>
      </c>
      <c r="O51" s="122">
        <f t="shared" si="7"/>
        <v>1599.6150000000002</v>
      </c>
      <c r="P51" s="123">
        <f t="shared" si="8"/>
        <v>83234.405000000013</v>
      </c>
      <c r="Q51" s="124">
        <v>123638</v>
      </c>
      <c r="R51" s="125">
        <v>113184347.13468499</v>
      </c>
      <c r="S51" s="126">
        <f t="shared" si="9"/>
        <v>24581779.848554641</v>
      </c>
      <c r="T51" s="127">
        <v>0</v>
      </c>
      <c r="U51" s="128">
        <f t="shared" si="10"/>
        <v>0</v>
      </c>
      <c r="V51" s="134">
        <v>0</v>
      </c>
      <c r="W51" s="150" t="str">
        <f t="shared" si="11"/>
        <v>0</v>
      </c>
      <c r="X51" s="130">
        <f t="shared" si="12"/>
        <v>0</v>
      </c>
      <c r="Y51" s="131"/>
      <c r="Z51" s="132">
        <f t="shared" si="13"/>
        <v>123638</v>
      </c>
      <c r="AA51" s="25"/>
      <c r="AB51" s="26"/>
      <c r="AC51" s="26">
        <v>103</v>
      </c>
      <c r="AD51" s="26" t="s">
        <v>72</v>
      </c>
      <c r="AE51" s="24">
        <v>123638</v>
      </c>
      <c r="AF51" s="24">
        <f t="shared" si="1"/>
        <v>123638</v>
      </c>
      <c r="AG51" s="24">
        <f t="shared" si="14"/>
        <v>0</v>
      </c>
    </row>
    <row r="52" spans="1:33" s="27" customFormat="1" ht="16.5" x14ac:dyDescent="0.25">
      <c r="A52" s="23">
        <v>105</v>
      </c>
      <c r="B52" s="24" t="s">
        <v>73</v>
      </c>
      <c r="C52" s="24" t="b">
        <f t="shared" si="2"/>
        <v>1</v>
      </c>
      <c r="D52" s="118">
        <v>105</v>
      </c>
      <c r="E52" s="133" t="s">
        <v>73</v>
      </c>
      <c r="F52" s="120">
        <v>198</v>
      </c>
      <c r="G52" s="121">
        <f t="shared" si="3"/>
        <v>844596.72</v>
      </c>
      <c r="H52" s="121">
        <v>90.391099999999994</v>
      </c>
      <c r="I52" s="121">
        <f t="shared" si="4"/>
        <v>216298.67</v>
      </c>
      <c r="J52" s="121">
        <v>47.167300000000004</v>
      </c>
      <c r="K52" s="121">
        <f t="shared" si="5"/>
        <v>103053</v>
      </c>
      <c r="L52" s="121">
        <v>0</v>
      </c>
      <c r="M52" s="121">
        <f t="shared" si="6"/>
        <v>0</v>
      </c>
      <c r="N52" s="122">
        <v>0.15</v>
      </c>
      <c r="O52" s="122">
        <f t="shared" si="7"/>
        <v>639.846</v>
      </c>
      <c r="P52" s="123">
        <f t="shared" si="8"/>
        <v>1164588.2359999998</v>
      </c>
      <c r="Q52" s="124">
        <v>382555</v>
      </c>
      <c r="R52" s="125">
        <v>373165214.41851598</v>
      </c>
      <c r="S52" s="126">
        <f t="shared" si="9"/>
        <v>4128340.2283910252</v>
      </c>
      <c r="T52" s="127">
        <v>547014.62</v>
      </c>
      <c r="U52" s="128">
        <f t="shared" si="10"/>
        <v>1329047.8559999997</v>
      </c>
      <c r="V52" s="134">
        <v>745257.01159999985</v>
      </c>
      <c r="W52" s="150">
        <f t="shared" si="11"/>
        <v>596205.60927999986</v>
      </c>
      <c r="X52" s="130">
        <f t="shared" si="12"/>
        <v>1925253.47</v>
      </c>
      <c r="Y52" s="131"/>
      <c r="Z52" s="132">
        <f t="shared" si="13"/>
        <v>2307808.4699999997</v>
      </c>
      <c r="AA52" s="25"/>
      <c r="AB52" s="26"/>
      <c r="AC52" s="26">
        <v>105</v>
      </c>
      <c r="AD52" s="26" t="s">
        <v>73</v>
      </c>
      <c r="AE52" s="24">
        <v>2307808.4700000002</v>
      </c>
      <c r="AF52" s="24">
        <f t="shared" si="1"/>
        <v>2307808.4699999997</v>
      </c>
      <c r="AG52" s="24">
        <f t="shared" si="14"/>
        <v>0</v>
      </c>
    </row>
    <row r="53" spans="1:33" s="27" customFormat="1" ht="16.5" x14ac:dyDescent="0.25">
      <c r="A53" s="23">
        <v>107</v>
      </c>
      <c r="B53" s="24" t="s">
        <v>74</v>
      </c>
      <c r="C53" s="24" t="b">
        <f t="shared" si="2"/>
        <v>1</v>
      </c>
      <c r="D53" s="118">
        <v>107</v>
      </c>
      <c r="E53" s="133" t="s">
        <v>74</v>
      </c>
      <c r="F53" s="120">
        <v>53.66</v>
      </c>
      <c r="G53" s="121">
        <f t="shared" si="3"/>
        <v>228894.24</v>
      </c>
      <c r="H53" s="121">
        <v>22</v>
      </c>
      <c r="I53" s="121">
        <f t="shared" si="4"/>
        <v>52644.24</v>
      </c>
      <c r="J53" s="121">
        <v>12.2117</v>
      </c>
      <c r="K53" s="121">
        <f t="shared" si="5"/>
        <v>26680.61</v>
      </c>
      <c r="L53" s="121">
        <v>0</v>
      </c>
      <c r="M53" s="121">
        <f t="shared" si="6"/>
        <v>0</v>
      </c>
      <c r="N53" s="122">
        <v>0</v>
      </c>
      <c r="O53" s="122">
        <f t="shared" si="7"/>
        <v>0</v>
      </c>
      <c r="P53" s="123">
        <f t="shared" si="8"/>
        <v>308219.08999999997</v>
      </c>
      <c r="Q53" s="124">
        <v>140474</v>
      </c>
      <c r="R53" s="125">
        <v>164935843.65943199</v>
      </c>
      <c r="S53" s="126">
        <f t="shared" si="9"/>
        <v>7497083.8027014546</v>
      </c>
      <c r="T53" s="127">
        <v>0</v>
      </c>
      <c r="U53" s="128">
        <f t="shared" si="10"/>
        <v>167745.08999999997</v>
      </c>
      <c r="V53" s="134">
        <v>201950.75919999997</v>
      </c>
      <c r="W53" s="150">
        <f t="shared" si="11"/>
        <v>161560.60735999999</v>
      </c>
      <c r="X53" s="130">
        <f t="shared" si="12"/>
        <v>329305.7</v>
      </c>
      <c r="Y53" s="131"/>
      <c r="Z53" s="132">
        <f t="shared" si="13"/>
        <v>469779.7</v>
      </c>
      <c r="AA53" s="25"/>
      <c r="AB53" s="26"/>
      <c r="AC53" s="26">
        <v>107</v>
      </c>
      <c r="AD53" s="26" t="s">
        <v>74</v>
      </c>
      <c r="AE53" s="24">
        <v>469779.7</v>
      </c>
      <c r="AF53" s="24">
        <f t="shared" si="1"/>
        <v>469779.7</v>
      </c>
      <c r="AG53" s="24">
        <f t="shared" si="14"/>
        <v>0</v>
      </c>
    </row>
    <row r="54" spans="1:33" s="27" customFormat="1" ht="16.5" x14ac:dyDescent="0.25">
      <c r="A54" s="23">
        <v>111</v>
      </c>
      <c r="B54" s="24" t="s">
        <v>75</v>
      </c>
      <c r="C54" s="24" t="b">
        <f t="shared" si="2"/>
        <v>1</v>
      </c>
      <c r="D54" s="118">
        <v>111</v>
      </c>
      <c r="E54" s="133" t="s">
        <v>75</v>
      </c>
      <c r="F54" s="120">
        <v>3553.74</v>
      </c>
      <c r="G54" s="121">
        <f t="shared" si="3"/>
        <v>15158975.49</v>
      </c>
      <c r="H54" s="121">
        <v>1332.77125</v>
      </c>
      <c r="I54" s="121">
        <f t="shared" si="4"/>
        <v>3189214.98</v>
      </c>
      <c r="J54" s="121">
        <v>731.72640000000001</v>
      </c>
      <c r="K54" s="121">
        <f t="shared" si="5"/>
        <v>1598705.11</v>
      </c>
      <c r="L54" s="121">
        <v>179.76750000000001</v>
      </c>
      <c r="M54" s="121">
        <f t="shared" si="6"/>
        <v>149624.09</v>
      </c>
      <c r="N54" s="122">
        <v>0.74999999999999989</v>
      </c>
      <c r="O54" s="122">
        <f t="shared" si="7"/>
        <v>3199.2299999999996</v>
      </c>
      <c r="P54" s="123">
        <f t="shared" si="8"/>
        <v>20099718.899999999</v>
      </c>
      <c r="Q54" s="124">
        <v>7130812</v>
      </c>
      <c r="R54" s="125">
        <v>6709991098</v>
      </c>
      <c r="S54" s="126">
        <f t="shared" si="9"/>
        <v>5034615.7286931267</v>
      </c>
      <c r="T54" s="127">
        <v>5396089.0999999996</v>
      </c>
      <c r="U54" s="128">
        <f t="shared" si="10"/>
        <v>18364996</v>
      </c>
      <c r="V54" s="134">
        <v>0</v>
      </c>
      <c r="W54" s="150">
        <f t="shared" si="11"/>
        <v>0</v>
      </c>
      <c r="X54" s="130">
        <f t="shared" si="12"/>
        <v>18364996</v>
      </c>
      <c r="Y54" s="131"/>
      <c r="Z54" s="132">
        <f t="shared" si="13"/>
        <v>25495808</v>
      </c>
      <c r="AA54" s="25"/>
      <c r="AB54" s="26"/>
      <c r="AC54" s="26">
        <v>111</v>
      </c>
      <c r="AD54" s="26" t="s">
        <v>75</v>
      </c>
      <c r="AE54" s="24">
        <v>25495807.129999999</v>
      </c>
      <c r="AF54" s="24">
        <f t="shared" si="1"/>
        <v>25495808</v>
      </c>
      <c r="AG54" s="24">
        <f t="shared" si="14"/>
        <v>0.87000000104308128</v>
      </c>
    </row>
    <row r="55" spans="1:33" s="27" customFormat="1" ht="16.5" x14ac:dyDescent="0.25">
      <c r="A55" s="23">
        <v>113</v>
      </c>
      <c r="B55" s="24" t="s">
        <v>76</v>
      </c>
      <c r="C55" s="24" t="b">
        <f t="shared" si="2"/>
        <v>1</v>
      </c>
      <c r="D55" s="118">
        <v>113</v>
      </c>
      <c r="E55" s="133" t="s">
        <v>76</v>
      </c>
      <c r="F55" s="120">
        <v>990</v>
      </c>
      <c r="G55" s="121">
        <f t="shared" si="3"/>
        <v>4222983.5999999996</v>
      </c>
      <c r="H55" s="121">
        <v>398.16734999999994</v>
      </c>
      <c r="I55" s="121">
        <f t="shared" si="4"/>
        <v>952782.62</v>
      </c>
      <c r="J55" s="121">
        <v>194.72540000000001</v>
      </c>
      <c r="K55" s="121">
        <f t="shared" si="5"/>
        <v>425443.84000000003</v>
      </c>
      <c r="L55" s="121">
        <v>18</v>
      </c>
      <c r="M55" s="121">
        <f t="shared" si="6"/>
        <v>14981.76</v>
      </c>
      <c r="N55" s="122">
        <v>0.6</v>
      </c>
      <c r="O55" s="122">
        <f t="shared" si="7"/>
        <v>2559.384</v>
      </c>
      <c r="P55" s="123">
        <f t="shared" si="8"/>
        <v>5618751.203999999</v>
      </c>
      <c r="Q55" s="124">
        <v>3567733</v>
      </c>
      <c r="R55" s="125">
        <v>3275360160.9202499</v>
      </c>
      <c r="S55" s="126">
        <f t="shared" si="9"/>
        <v>8226089.2584995991</v>
      </c>
      <c r="T55" s="127">
        <v>0</v>
      </c>
      <c r="U55" s="128">
        <f t="shared" si="10"/>
        <v>2051018.203999999</v>
      </c>
      <c r="V55" s="134">
        <v>382635.85600000015</v>
      </c>
      <c r="W55" s="150">
        <f t="shared" si="11"/>
        <v>306108.6848000001</v>
      </c>
      <c r="X55" s="130">
        <f t="shared" si="12"/>
        <v>2357126.89</v>
      </c>
      <c r="Y55" s="131"/>
      <c r="Z55" s="132">
        <f t="shared" si="13"/>
        <v>5924859.8900000006</v>
      </c>
      <c r="AA55" s="25"/>
      <c r="AB55" s="26"/>
      <c r="AC55" s="26">
        <v>113</v>
      </c>
      <c r="AD55" s="26" t="s">
        <v>76</v>
      </c>
      <c r="AE55" s="24">
        <v>5924859.7599999998</v>
      </c>
      <c r="AF55" s="24">
        <f t="shared" si="1"/>
        <v>5924859.8900000006</v>
      </c>
      <c r="AG55" s="24">
        <f t="shared" si="14"/>
        <v>0.13000000081956387</v>
      </c>
    </row>
    <row r="56" spans="1:33" s="27" customFormat="1" ht="16.5" x14ac:dyDescent="0.25">
      <c r="A56" s="23">
        <v>115</v>
      </c>
      <c r="B56" s="24" t="s">
        <v>77</v>
      </c>
      <c r="C56" s="24" t="b">
        <f t="shared" si="2"/>
        <v>1</v>
      </c>
      <c r="D56" s="118">
        <v>115</v>
      </c>
      <c r="E56" s="133" t="s">
        <v>77</v>
      </c>
      <c r="F56" s="120">
        <v>166.14</v>
      </c>
      <c r="G56" s="121">
        <f t="shared" si="3"/>
        <v>708693.43</v>
      </c>
      <c r="H56" s="121">
        <v>24</v>
      </c>
      <c r="I56" s="121">
        <f t="shared" si="4"/>
        <v>57430.080000000002</v>
      </c>
      <c r="J56" s="121">
        <v>25.359000000000002</v>
      </c>
      <c r="K56" s="121">
        <f t="shared" si="5"/>
        <v>55405.36</v>
      </c>
      <c r="L56" s="121">
        <v>0</v>
      </c>
      <c r="M56" s="121">
        <f t="shared" si="6"/>
        <v>0</v>
      </c>
      <c r="N56" s="122">
        <v>0</v>
      </c>
      <c r="O56" s="122">
        <f t="shared" si="7"/>
        <v>0</v>
      </c>
      <c r="P56" s="123">
        <f t="shared" si="8"/>
        <v>821528.87</v>
      </c>
      <c r="Q56" s="124">
        <v>359660</v>
      </c>
      <c r="R56" s="125">
        <v>331003666.46422899</v>
      </c>
      <c r="S56" s="126">
        <f t="shared" si="9"/>
        <v>13791819.436009541</v>
      </c>
      <c r="T56" s="127">
        <v>0</v>
      </c>
      <c r="U56" s="128">
        <f t="shared" si="10"/>
        <v>461868.87</v>
      </c>
      <c r="V56" s="134">
        <v>346131.44680000003</v>
      </c>
      <c r="W56" s="150">
        <f t="shared" si="11"/>
        <v>276905.15744000004</v>
      </c>
      <c r="X56" s="130">
        <f t="shared" si="12"/>
        <v>738774.03</v>
      </c>
      <c r="Y56" s="131"/>
      <c r="Z56" s="132">
        <f t="shared" si="13"/>
        <v>1098434.03</v>
      </c>
      <c r="AA56" s="25"/>
      <c r="AB56" s="26"/>
      <c r="AC56" s="26">
        <v>115</v>
      </c>
      <c r="AD56" s="26" t="s">
        <v>77</v>
      </c>
      <c r="AE56" s="24">
        <v>1098434.03</v>
      </c>
      <c r="AF56" s="24">
        <f t="shared" si="1"/>
        <v>1098434.03</v>
      </c>
      <c r="AG56" s="24">
        <f t="shared" si="14"/>
        <v>0</v>
      </c>
    </row>
    <row r="57" spans="1:33" s="27" customFormat="1" ht="16.5" x14ac:dyDescent="0.25">
      <c r="A57" s="23">
        <v>117</v>
      </c>
      <c r="B57" s="24" t="s">
        <v>78</v>
      </c>
      <c r="C57" s="24" t="b">
        <f t="shared" si="2"/>
        <v>1</v>
      </c>
      <c r="D57" s="118">
        <v>117</v>
      </c>
      <c r="E57" s="133" t="s">
        <v>78</v>
      </c>
      <c r="F57" s="120">
        <v>70.59</v>
      </c>
      <c r="G57" s="121">
        <f t="shared" si="3"/>
        <v>301111.53000000003</v>
      </c>
      <c r="H57" s="121">
        <v>22.997599999999998</v>
      </c>
      <c r="I57" s="121">
        <f t="shared" si="4"/>
        <v>55031.42</v>
      </c>
      <c r="J57" s="121">
        <v>16.0151</v>
      </c>
      <c r="K57" s="121">
        <f t="shared" si="5"/>
        <v>34990.43</v>
      </c>
      <c r="L57" s="121">
        <v>0</v>
      </c>
      <c r="M57" s="121">
        <f t="shared" si="6"/>
        <v>0</v>
      </c>
      <c r="N57" s="122">
        <v>0</v>
      </c>
      <c r="O57" s="122">
        <f t="shared" si="7"/>
        <v>0</v>
      </c>
      <c r="P57" s="123">
        <f t="shared" si="8"/>
        <v>391133.38</v>
      </c>
      <c r="Q57" s="124">
        <v>177557</v>
      </c>
      <c r="R57" s="125">
        <v>167227446.95854399</v>
      </c>
      <c r="S57" s="126">
        <f t="shared" si="9"/>
        <v>7271517.330440742</v>
      </c>
      <c r="T57" s="127">
        <v>0</v>
      </c>
      <c r="U57" s="128">
        <f t="shared" si="10"/>
        <v>213576.38</v>
      </c>
      <c r="V57" s="134">
        <v>155024.50599999999</v>
      </c>
      <c r="W57" s="150">
        <f t="shared" si="11"/>
        <v>124019.6048</v>
      </c>
      <c r="X57" s="130">
        <f t="shared" si="12"/>
        <v>337595.98</v>
      </c>
      <c r="Y57" s="131"/>
      <c r="Z57" s="132">
        <f t="shared" si="13"/>
        <v>515152.98</v>
      </c>
      <c r="AA57" s="25"/>
      <c r="AB57" s="26"/>
      <c r="AC57" s="26">
        <v>117</v>
      </c>
      <c r="AD57" s="26" t="s">
        <v>78</v>
      </c>
      <c r="AE57" s="24">
        <v>515152.98</v>
      </c>
      <c r="AF57" s="24">
        <f t="shared" si="1"/>
        <v>515152.98</v>
      </c>
      <c r="AG57" s="24">
        <f t="shared" si="14"/>
        <v>0</v>
      </c>
    </row>
    <row r="58" spans="1:33" s="27" customFormat="1" ht="16.5" x14ac:dyDescent="0.25">
      <c r="A58" s="23">
        <v>119</v>
      </c>
      <c r="B58" s="24" t="s">
        <v>79</v>
      </c>
      <c r="C58" s="24" t="b">
        <f t="shared" si="2"/>
        <v>1</v>
      </c>
      <c r="D58" s="118">
        <v>119</v>
      </c>
      <c r="E58" s="133" t="s">
        <v>79</v>
      </c>
      <c r="F58" s="120">
        <v>83</v>
      </c>
      <c r="G58" s="121">
        <f t="shared" si="3"/>
        <v>354048.12</v>
      </c>
      <c r="H58" s="121">
        <v>52.237200000000001</v>
      </c>
      <c r="I58" s="121">
        <f t="shared" si="4"/>
        <v>124999.44</v>
      </c>
      <c r="J58" s="121">
        <v>30.907299999999999</v>
      </c>
      <c r="K58" s="121">
        <f t="shared" si="5"/>
        <v>67527.509999999995</v>
      </c>
      <c r="L58" s="121">
        <v>0</v>
      </c>
      <c r="M58" s="121">
        <f t="shared" si="6"/>
        <v>0</v>
      </c>
      <c r="N58" s="122">
        <v>0</v>
      </c>
      <c r="O58" s="122">
        <f t="shared" si="7"/>
        <v>0</v>
      </c>
      <c r="P58" s="123">
        <f t="shared" si="8"/>
        <v>546575.06999999995</v>
      </c>
      <c r="Q58" s="124">
        <v>174143</v>
      </c>
      <c r="R58" s="125">
        <v>173399680.316742</v>
      </c>
      <c r="S58" s="126">
        <f t="shared" si="9"/>
        <v>3319467.3588312925</v>
      </c>
      <c r="T58" s="127">
        <v>409500.55</v>
      </c>
      <c r="U58" s="128">
        <f t="shared" si="10"/>
        <v>781932.61999999988</v>
      </c>
      <c r="V58" s="134">
        <v>0</v>
      </c>
      <c r="W58" s="150">
        <f t="shared" si="11"/>
        <v>0</v>
      </c>
      <c r="X58" s="130">
        <f t="shared" si="12"/>
        <v>781932.62</v>
      </c>
      <c r="Y58" s="131"/>
      <c r="Z58" s="132">
        <f t="shared" si="13"/>
        <v>956075.62</v>
      </c>
      <c r="AA58" s="25"/>
      <c r="AB58" s="26"/>
      <c r="AC58" s="26">
        <v>119</v>
      </c>
      <c r="AD58" s="26" t="s">
        <v>79</v>
      </c>
      <c r="AE58" s="24">
        <v>956075.62</v>
      </c>
      <c r="AF58" s="24">
        <f t="shared" si="1"/>
        <v>956075.62</v>
      </c>
      <c r="AG58" s="24">
        <f t="shared" si="14"/>
        <v>0</v>
      </c>
    </row>
    <row r="59" spans="1:33" s="27" customFormat="1" ht="16.5" x14ac:dyDescent="0.25">
      <c r="A59" s="23">
        <v>123</v>
      </c>
      <c r="B59" s="24" t="s">
        <v>80</v>
      </c>
      <c r="C59" s="24" t="b">
        <f t="shared" si="2"/>
        <v>1</v>
      </c>
      <c r="D59" s="118">
        <v>123</v>
      </c>
      <c r="E59" s="133" t="s">
        <v>80</v>
      </c>
      <c r="F59" s="120">
        <v>137</v>
      </c>
      <c r="G59" s="121">
        <f t="shared" si="3"/>
        <v>584392.68000000005</v>
      </c>
      <c r="H59" s="121">
        <v>61.237200000000001</v>
      </c>
      <c r="I59" s="121">
        <f t="shared" si="4"/>
        <v>146535.72</v>
      </c>
      <c r="J59" s="121">
        <v>25.4315</v>
      </c>
      <c r="K59" s="121">
        <f t="shared" si="5"/>
        <v>55563.76</v>
      </c>
      <c r="L59" s="121">
        <v>1</v>
      </c>
      <c r="M59" s="121">
        <f t="shared" si="6"/>
        <v>832.32</v>
      </c>
      <c r="N59" s="122">
        <v>0</v>
      </c>
      <c r="O59" s="122">
        <f t="shared" si="7"/>
        <v>0</v>
      </c>
      <c r="P59" s="123">
        <f t="shared" si="8"/>
        <v>787324.48</v>
      </c>
      <c r="Q59" s="124">
        <v>254268</v>
      </c>
      <c r="R59" s="125">
        <v>231624909.91128001</v>
      </c>
      <c r="S59" s="126">
        <f t="shared" si="9"/>
        <v>3782421.6311536124</v>
      </c>
      <c r="T59" s="127">
        <v>417400.26</v>
      </c>
      <c r="U59" s="128">
        <f t="shared" si="10"/>
        <v>950456.74</v>
      </c>
      <c r="V59" s="134">
        <v>69956.989599999972</v>
      </c>
      <c r="W59" s="150">
        <f t="shared" si="11"/>
        <v>55965.591679999983</v>
      </c>
      <c r="X59" s="130">
        <f t="shared" si="12"/>
        <v>1006422.33</v>
      </c>
      <c r="Y59" s="131"/>
      <c r="Z59" s="132">
        <f t="shared" si="13"/>
        <v>1260690.33</v>
      </c>
      <c r="AA59" s="25"/>
      <c r="AB59" s="26"/>
      <c r="AC59" s="26">
        <v>123</v>
      </c>
      <c r="AD59" s="26" t="s">
        <v>80</v>
      </c>
      <c r="AE59" s="24">
        <v>1260690.33</v>
      </c>
      <c r="AF59" s="24">
        <f t="shared" si="1"/>
        <v>1260690.33</v>
      </c>
      <c r="AG59" s="24">
        <f t="shared" si="14"/>
        <v>0</v>
      </c>
    </row>
    <row r="60" spans="1:33" s="27" customFormat="1" ht="16.5" x14ac:dyDescent="0.25">
      <c r="A60" s="23">
        <v>125</v>
      </c>
      <c r="B60" s="24" t="s">
        <v>81</v>
      </c>
      <c r="C60" s="24" t="b">
        <f t="shared" si="2"/>
        <v>1</v>
      </c>
      <c r="D60" s="118">
        <v>125</v>
      </c>
      <c r="E60" s="133" t="s">
        <v>81</v>
      </c>
      <c r="F60" s="120">
        <v>568</v>
      </c>
      <c r="G60" s="121">
        <f t="shared" si="3"/>
        <v>2422883.52</v>
      </c>
      <c r="H60" s="121">
        <v>97.408649999999994</v>
      </c>
      <c r="I60" s="121">
        <f t="shared" si="4"/>
        <v>233091.11</v>
      </c>
      <c r="J60" s="121">
        <v>125.1397</v>
      </c>
      <c r="K60" s="121">
        <f t="shared" si="5"/>
        <v>273410.21999999997</v>
      </c>
      <c r="L60" s="121">
        <v>0</v>
      </c>
      <c r="M60" s="121">
        <f t="shared" si="6"/>
        <v>0</v>
      </c>
      <c r="N60" s="122">
        <v>0.44999999999999996</v>
      </c>
      <c r="O60" s="122">
        <f t="shared" si="7"/>
        <v>1919.538</v>
      </c>
      <c r="P60" s="123">
        <f t="shared" si="8"/>
        <v>2931304.3879999998</v>
      </c>
      <c r="Q60" s="124">
        <v>921222</v>
      </c>
      <c r="R60" s="125">
        <v>851661780.74616504</v>
      </c>
      <c r="S60" s="126">
        <f t="shared" si="9"/>
        <v>8743184.3141873442</v>
      </c>
      <c r="T60" s="127">
        <v>0</v>
      </c>
      <c r="U60" s="128">
        <f t="shared" si="10"/>
        <v>2010082.3879999998</v>
      </c>
      <c r="V60" s="134">
        <v>768845.43200000003</v>
      </c>
      <c r="W60" s="150">
        <f t="shared" si="11"/>
        <v>615076.3456</v>
      </c>
      <c r="X60" s="130">
        <f t="shared" si="12"/>
        <v>2625158.73</v>
      </c>
      <c r="Y60" s="131"/>
      <c r="Z60" s="132">
        <f t="shared" si="13"/>
        <v>3546380.73</v>
      </c>
      <c r="AA60" s="25"/>
      <c r="AB60" s="26"/>
      <c r="AC60" s="26">
        <v>125</v>
      </c>
      <c r="AD60" s="26" t="s">
        <v>81</v>
      </c>
      <c r="AE60" s="24">
        <v>3546380.86</v>
      </c>
      <c r="AF60" s="24">
        <f t="shared" si="1"/>
        <v>3546380.73</v>
      </c>
      <c r="AG60" s="24">
        <f t="shared" si="14"/>
        <v>-0.12999999988824129</v>
      </c>
    </row>
    <row r="61" spans="1:33" s="27" customFormat="1" ht="16.5" x14ac:dyDescent="0.25">
      <c r="A61" s="23">
        <v>127</v>
      </c>
      <c r="B61" s="24" t="s">
        <v>82</v>
      </c>
      <c r="C61" s="24" t="b">
        <f t="shared" si="2"/>
        <v>1</v>
      </c>
      <c r="D61" s="118">
        <v>127</v>
      </c>
      <c r="E61" s="133" t="s">
        <v>82</v>
      </c>
      <c r="F61" s="120">
        <v>664.01</v>
      </c>
      <c r="G61" s="121">
        <f t="shared" si="3"/>
        <v>2832427.62</v>
      </c>
      <c r="H61" s="121">
        <v>78.243700000000004</v>
      </c>
      <c r="I61" s="121">
        <f t="shared" si="4"/>
        <v>187230.91</v>
      </c>
      <c r="J61" s="121">
        <v>134.24619999999999</v>
      </c>
      <c r="K61" s="121">
        <f t="shared" si="5"/>
        <v>293306.46999999997</v>
      </c>
      <c r="L61" s="121">
        <v>1</v>
      </c>
      <c r="M61" s="121">
        <f t="shared" si="6"/>
        <v>832.32</v>
      </c>
      <c r="N61" s="122">
        <v>0</v>
      </c>
      <c r="O61" s="122">
        <f t="shared" si="7"/>
        <v>0</v>
      </c>
      <c r="P61" s="123">
        <f t="shared" si="8"/>
        <v>3313797.32</v>
      </c>
      <c r="Q61" s="124">
        <v>1256168</v>
      </c>
      <c r="R61" s="125">
        <v>1240337436.0688901</v>
      </c>
      <c r="S61" s="126">
        <f t="shared" si="9"/>
        <v>15852233.931535574</v>
      </c>
      <c r="T61" s="127">
        <v>0</v>
      </c>
      <c r="U61" s="128">
        <f t="shared" si="10"/>
        <v>2057629.3199999998</v>
      </c>
      <c r="V61" s="134">
        <v>320210.4160000002</v>
      </c>
      <c r="W61" s="150">
        <f t="shared" si="11"/>
        <v>256168.33280000018</v>
      </c>
      <c r="X61" s="130">
        <f t="shared" si="12"/>
        <v>2313797.65</v>
      </c>
      <c r="Y61" s="131"/>
      <c r="Z61" s="132">
        <f t="shared" si="13"/>
        <v>3569965.65</v>
      </c>
      <c r="AA61" s="25"/>
      <c r="AB61" s="26"/>
      <c r="AC61" s="26">
        <v>127</v>
      </c>
      <c r="AD61" s="26" t="s">
        <v>82</v>
      </c>
      <c r="AE61" s="24">
        <v>3569965.65</v>
      </c>
      <c r="AF61" s="24">
        <f t="shared" si="1"/>
        <v>3569965.65</v>
      </c>
      <c r="AG61" s="24">
        <f t="shared" si="14"/>
        <v>0</v>
      </c>
    </row>
    <row r="62" spans="1:33" s="27" customFormat="1" ht="16.5" x14ac:dyDescent="0.25">
      <c r="A62" s="28">
        <v>129</v>
      </c>
      <c r="B62" s="27" t="s">
        <v>83</v>
      </c>
      <c r="C62" s="27" t="b">
        <f t="shared" si="2"/>
        <v>1</v>
      </c>
      <c r="D62" s="135">
        <v>129</v>
      </c>
      <c r="E62" s="133" t="s">
        <v>83</v>
      </c>
      <c r="F62" s="120">
        <v>173.77</v>
      </c>
      <c r="G62" s="121">
        <f t="shared" si="3"/>
        <v>741240.26</v>
      </c>
      <c r="H62" s="121">
        <v>67.343699999999998</v>
      </c>
      <c r="I62" s="121">
        <f t="shared" si="4"/>
        <v>161148.09</v>
      </c>
      <c r="J62" s="121">
        <v>37.668500000000002</v>
      </c>
      <c r="K62" s="121">
        <f t="shared" si="5"/>
        <v>82299.649999999994</v>
      </c>
      <c r="L62" s="121">
        <v>1</v>
      </c>
      <c r="M62" s="121">
        <f t="shared" si="6"/>
        <v>832.32</v>
      </c>
      <c r="N62" s="122">
        <v>0</v>
      </c>
      <c r="O62" s="122">
        <f t="shared" si="7"/>
        <v>0</v>
      </c>
      <c r="P62" s="123">
        <f t="shared" si="8"/>
        <v>985520.32</v>
      </c>
      <c r="Q62" s="124">
        <v>421826</v>
      </c>
      <c r="R62" s="125">
        <v>393643092.81697899</v>
      </c>
      <c r="S62" s="126">
        <f t="shared" si="9"/>
        <v>5845284.6044541504</v>
      </c>
      <c r="T62" s="127">
        <v>152007.89000000001</v>
      </c>
      <c r="U62" s="128">
        <f t="shared" si="10"/>
        <v>715702.21</v>
      </c>
      <c r="V62" s="134">
        <v>123157.52480000001</v>
      </c>
      <c r="W62" s="150">
        <f t="shared" si="11"/>
        <v>98526.019840000023</v>
      </c>
      <c r="X62" s="130">
        <f t="shared" si="12"/>
        <v>814228.23</v>
      </c>
      <c r="Y62" s="131"/>
      <c r="Z62" s="132">
        <f t="shared" si="13"/>
        <v>1236054.23</v>
      </c>
      <c r="AA62" s="25"/>
      <c r="AB62" s="26"/>
      <c r="AC62" s="26">
        <v>129</v>
      </c>
      <c r="AD62" s="26" t="s">
        <v>83</v>
      </c>
      <c r="AE62" s="24">
        <v>1236054.23</v>
      </c>
      <c r="AF62" s="24">
        <f t="shared" si="1"/>
        <v>1236054.23</v>
      </c>
      <c r="AG62" s="24">
        <f t="shared" si="14"/>
        <v>0</v>
      </c>
    </row>
    <row r="63" spans="1:33" s="27" customFormat="1" ht="16.5" x14ac:dyDescent="0.25">
      <c r="A63" s="28">
        <v>131</v>
      </c>
      <c r="B63" s="27" t="s">
        <v>84</v>
      </c>
      <c r="C63" s="27" t="b">
        <f t="shared" si="2"/>
        <v>1</v>
      </c>
      <c r="D63" s="135">
        <v>131</v>
      </c>
      <c r="E63" s="133" t="s">
        <v>84</v>
      </c>
      <c r="F63" s="120">
        <v>4356.26</v>
      </c>
      <c r="G63" s="121">
        <f t="shared" si="3"/>
        <v>18582236.91</v>
      </c>
      <c r="H63" s="121">
        <v>1065.6863499999999</v>
      </c>
      <c r="I63" s="121">
        <f t="shared" si="4"/>
        <v>2550102.1800000002</v>
      </c>
      <c r="J63" s="121">
        <v>1019.7353000000001</v>
      </c>
      <c r="K63" s="121">
        <f t="shared" si="5"/>
        <v>2227958.4700000002</v>
      </c>
      <c r="L63" s="121">
        <v>54.069300000000005</v>
      </c>
      <c r="M63" s="121">
        <f t="shared" si="6"/>
        <v>45002.96</v>
      </c>
      <c r="N63" s="122">
        <v>0</v>
      </c>
      <c r="O63" s="122">
        <f t="shared" si="7"/>
        <v>0</v>
      </c>
      <c r="P63" s="123">
        <f t="shared" si="8"/>
        <v>23405300.52</v>
      </c>
      <c r="Q63" s="124">
        <v>6334154</v>
      </c>
      <c r="R63" s="125">
        <v>5728761997.5238199</v>
      </c>
      <c r="S63" s="126">
        <f t="shared" si="9"/>
        <v>5375654.8514709044</v>
      </c>
      <c r="T63" s="127">
        <v>3511518.77</v>
      </c>
      <c r="U63" s="128">
        <f t="shared" si="10"/>
        <v>20582665.289999999</v>
      </c>
      <c r="V63" s="134">
        <v>4518634.8660000004</v>
      </c>
      <c r="W63" s="150">
        <f t="shared" si="11"/>
        <v>3614907.8928000005</v>
      </c>
      <c r="X63" s="130">
        <f t="shared" si="12"/>
        <v>24197573.18</v>
      </c>
      <c r="Y63" s="131"/>
      <c r="Z63" s="132">
        <f t="shared" si="13"/>
        <v>30531727.18</v>
      </c>
      <c r="AA63" s="25"/>
      <c r="AB63" s="26"/>
      <c r="AC63" s="26">
        <v>131</v>
      </c>
      <c r="AD63" s="26" t="s">
        <v>84</v>
      </c>
      <c r="AE63" s="24">
        <v>30531726.309999999</v>
      </c>
      <c r="AF63" s="24">
        <f t="shared" si="1"/>
        <v>30531727.18</v>
      </c>
      <c r="AG63" s="24">
        <f t="shared" si="14"/>
        <v>0.87000000104308128</v>
      </c>
    </row>
    <row r="64" spans="1:33" s="27" customFormat="1" ht="16.5" x14ac:dyDescent="0.25">
      <c r="A64" s="28">
        <v>133</v>
      </c>
      <c r="B64" s="27" t="s">
        <v>85</v>
      </c>
      <c r="C64" s="27" t="b">
        <f t="shared" si="2"/>
        <v>1</v>
      </c>
      <c r="D64" s="135">
        <v>133</v>
      </c>
      <c r="E64" s="133" t="s">
        <v>85</v>
      </c>
      <c r="F64" s="120">
        <v>0</v>
      </c>
      <c r="G64" s="121">
        <f t="shared" si="3"/>
        <v>0</v>
      </c>
      <c r="H64" s="121">
        <v>0</v>
      </c>
      <c r="I64" s="121">
        <f t="shared" si="4"/>
        <v>0</v>
      </c>
      <c r="J64" s="121">
        <v>0</v>
      </c>
      <c r="K64" s="121">
        <f t="shared" si="5"/>
        <v>0</v>
      </c>
      <c r="L64" s="121">
        <v>0</v>
      </c>
      <c r="M64" s="121">
        <f t="shared" si="6"/>
        <v>0</v>
      </c>
      <c r="N64" s="122">
        <v>0</v>
      </c>
      <c r="O64" s="122">
        <f t="shared" si="7"/>
        <v>0</v>
      </c>
      <c r="P64" s="123">
        <f t="shared" si="8"/>
        <v>0</v>
      </c>
      <c r="Q64" s="124">
        <v>1519</v>
      </c>
      <c r="R64" s="125">
        <v>1356556.81078524</v>
      </c>
      <c r="S64" s="126">
        <f t="shared" si="9"/>
        <v>0</v>
      </c>
      <c r="T64" s="127">
        <v>0</v>
      </c>
      <c r="U64" s="128">
        <f t="shared" si="10"/>
        <v>0</v>
      </c>
      <c r="V64" s="134">
        <v>0</v>
      </c>
      <c r="W64" s="150" t="str">
        <f t="shared" si="11"/>
        <v>0</v>
      </c>
      <c r="X64" s="130">
        <f t="shared" si="12"/>
        <v>0</v>
      </c>
      <c r="Y64" s="131"/>
      <c r="Z64" s="132">
        <f t="shared" si="13"/>
        <v>1519</v>
      </c>
      <c r="AA64" s="25"/>
      <c r="AB64" s="26"/>
      <c r="AC64" s="26">
        <v>133</v>
      </c>
      <c r="AD64" s="26" t="s">
        <v>85</v>
      </c>
      <c r="AE64" s="24">
        <v>1519</v>
      </c>
      <c r="AF64" s="24">
        <f t="shared" si="1"/>
        <v>1519</v>
      </c>
      <c r="AG64" s="24">
        <f t="shared" si="14"/>
        <v>0</v>
      </c>
    </row>
    <row r="65" spans="1:33" s="27" customFormat="1" ht="16.5" x14ac:dyDescent="0.25">
      <c r="A65" s="28">
        <v>134</v>
      </c>
      <c r="B65" s="27" t="s">
        <v>86</v>
      </c>
      <c r="C65" s="27" t="b">
        <f t="shared" si="2"/>
        <v>1</v>
      </c>
      <c r="D65" s="135">
        <v>134</v>
      </c>
      <c r="E65" s="133" t="s">
        <v>86</v>
      </c>
      <c r="F65" s="120">
        <v>0</v>
      </c>
      <c r="G65" s="121">
        <f t="shared" si="3"/>
        <v>0</v>
      </c>
      <c r="H65" s="121">
        <v>0</v>
      </c>
      <c r="I65" s="121">
        <f t="shared" si="4"/>
        <v>0</v>
      </c>
      <c r="J65" s="121">
        <v>0</v>
      </c>
      <c r="K65" s="121">
        <f t="shared" si="5"/>
        <v>0</v>
      </c>
      <c r="L65" s="121">
        <v>0</v>
      </c>
      <c r="M65" s="121">
        <f t="shared" si="6"/>
        <v>0</v>
      </c>
      <c r="N65" s="122">
        <v>0</v>
      </c>
      <c r="O65" s="122">
        <f t="shared" si="7"/>
        <v>0</v>
      </c>
      <c r="P65" s="123">
        <f t="shared" si="8"/>
        <v>0</v>
      </c>
      <c r="Q65" s="124">
        <v>11493</v>
      </c>
      <c r="R65" s="125">
        <v>10481219.944181601</v>
      </c>
      <c r="S65" s="126">
        <f t="shared" si="9"/>
        <v>0</v>
      </c>
      <c r="T65" s="127">
        <v>0</v>
      </c>
      <c r="U65" s="128">
        <f t="shared" si="10"/>
        <v>0</v>
      </c>
      <c r="V65" s="134">
        <v>0</v>
      </c>
      <c r="W65" s="150" t="str">
        <f t="shared" si="11"/>
        <v>0</v>
      </c>
      <c r="X65" s="130">
        <f t="shared" si="12"/>
        <v>0</v>
      </c>
      <c r="Y65" s="131"/>
      <c r="Z65" s="132">
        <f t="shared" si="13"/>
        <v>11493</v>
      </c>
      <c r="AA65" s="25"/>
      <c r="AB65" s="26"/>
      <c r="AC65" s="26">
        <v>134</v>
      </c>
      <c r="AD65" s="26" t="s">
        <v>86</v>
      </c>
      <c r="AE65" s="24">
        <v>11493</v>
      </c>
      <c r="AF65" s="24">
        <f t="shared" si="1"/>
        <v>11493</v>
      </c>
      <c r="AG65" s="24">
        <f t="shared" si="14"/>
        <v>0</v>
      </c>
    </row>
    <row r="66" spans="1:33" s="27" customFormat="1" ht="16.5" x14ac:dyDescent="0.25">
      <c r="A66" s="28">
        <v>139</v>
      </c>
      <c r="B66" s="27" t="s">
        <v>87</v>
      </c>
      <c r="C66" s="27" t="b">
        <f t="shared" si="2"/>
        <v>1</v>
      </c>
      <c r="D66" s="135">
        <v>139</v>
      </c>
      <c r="E66" s="133" t="s">
        <v>87</v>
      </c>
      <c r="F66" s="120">
        <v>28</v>
      </c>
      <c r="G66" s="121">
        <f t="shared" si="3"/>
        <v>119437.92</v>
      </c>
      <c r="H66" s="121">
        <v>15.37965</v>
      </c>
      <c r="I66" s="121">
        <f t="shared" si="4"/>
        <v>36802.269999999997</v>
      </c>
      <c r="J66" s="121">
        <v>7</v>
      </c>
      <c r="K66" s="121">
        <f t="shared" si="5"/>
        <v>15293.88</v>
      </c>
      <c r="L66" s="121">
        <v>2</v>
      </c>
      <c r="M66" s="121">
        <f t="shared" si="6"/>
        <v>1664.64</v>
      </c>
      <c r="N66" s="122">
        <v>0</v>
      </c>
      <c r="O66" s="122">
        <f t="shared" si="7"/>
        <v>0</v>
      </c>
      <c r="P66" s="123">
        <f t="shared" si="8"/>
        <v>173198.71000000002</v>
      </c>
      <c r="Q66" s="124">
        <v>79926</v>
      </c>
      <c r="R66" s="125">
        <v>72969951.210611001</v>
      </c>
      <c r="S66" s="126">
        <f t="shared" si="9"/>
        <v>4744578.141284815</v>
      </c>
      <c r="T66" s="127">
        <v>72126.820000000007</v>
      </c>
      <c r="U66" s="128">
        <f t="shared" si="10"/>
        <v>165399.53000000003</v>
      </c>
      <c r="V66" s="134">
        <v>125501.42280000003</v>
      </c>
      <c r="W66" s="150">
        <f t="shared" si="11"/>
        <v>100401.13824000003</v>
      </c>
      <c r="X66" s="130">
        <f t="shared" si="12"/>
        <v>265800.67</v>
      </c>
      <c r="Y66" s="131"/>
      <c r="Z66" s="132">
        <f t="shared" si="13"/>
        <v>345726.67</v>
      </c>
      <c r="AA66" s="25"/>
      <c r="AB66" s="26"/>
      <c r="AC66" s="26">
        <v>139</v>
      </c>
      <c r="AD66" s="26" t="s">
        <v>87</v>
      </c>
      <c r="AE66" s="24">
        <v>345725.79</v>
      </c>
      <c r="AF66" s="24">
        <f t="shared" si="1"/>
        <v>345726.67</v>
      </c>
      <c r="AG66" s="24">
        <f t="shared" si="14"/>
        <v>0.88000000000465661</v>
      </c>
    </row>
    <row r="67" spans="1:33" s="27" customFormat="1" ht="16.5" x14ac:dyDescent="0.25">
      <c r="A67" s="28">
        <v>141</v>
      </c>
      <c r="B67" s="27" t="s">
        <v>88</v>
      </c>
      <c r="C67" s="27" t="b">
        <f t="shared" si="2"/>
        <v>1</v>
      </c>
      <c r="D67" s="135">
        <v>141</v>
      </c>
      <c r="E67" s="133" t="s">
        <v>88</v>
      </c>
      <c r="F67" s="120">
        <v>3234.39</v>
      </c>
      <c r="G67" s="121">
        <f t="shared" si="3"/>
        <v>13796743.359999999</v>
      </c>
      <c r="H67" s="121">
        <v>913.48784999999998</v>
      </c>
      <c r="I67" s="121">
        <f t="shared" si="4"/>
        <v>2185903.35</v>
      </c>
      <c r="J67" s="121">
        <v>700.6875</v>
      </c>
      <c r="K67" s="121">
        <f t="shared" si="5"/>
        <v>1530890.08</v>
      </c>
      <c r="L67" s="121">
        <v>114.74289999999999</v>
      </c>
      <c r="M67" s="121">
        <f t="shared" si="6"/>
        <v>95502.81</v>
      </c>
      <c r="N67" s="122">
        <v>0.82499999999999996</v>
      </c>
      <c r="O67" s="122">
        <f t="shared" si="7"/>
        <v>3519.1530000000002</v>
      </c>
      <c r="P67" s="123">
        <f t="shared" si="8"/>
        <v>17612558.752999999</v>
      </c>
      <c r="Q67" s="124">
        <v>7348968</v>
      </c>
      <c r="R67" s="125">
        <v>6683354492.5865898</v>
      </c>
      <c r="S67" s="126">
        <f t="shared" si="9"/>
        <v>7316303.6515336139</v>
      </c>
      <c r="T67" s="127">
        <v>0</v>
      </c>
      <c r="U67" s="128">
        <f t="shared" si="10"/>
        <v>10263590.752999999</v>
      </c>
      <c r="V67" s="134">
        <v>0</v>
      </c>
      <c r="W67" s="150">
        <f t="shared" si="11"/>
        <v>0</v>
      </c>
      <c r="X67" s="130">
        <f t="shared" si="12"/>
        <v>10263590.75</v>
      </c>
      <c r="Y67" s="131"/>
      <c r="Z67" s="132">
        <f t="shared" si="13"/>
        <v>17612558.75</v>
      </c>
      <c r="AA67" s="25"/>
      <c r="AB67" s="26"/>
      <c r="AC67" s="26">
        <v>141</v>
      </c>
      <c r="AD67" s="26" t="s">
        <v>88</v>
      </c>
      <c r="AE67" s="24">
        <v>17612558.870000001</v>
      </c>
      <c r="AF67" s="24">
        <f t="shared" si="1"/>
        <v>17612558.75</v>
      </c>
      <c r="AG67" s="24">
        <f t="shared" si="14"/>
        <v>-0.12000000104308128</v>
      </c>
    </row>
    <row r="68" spans="1:33" s="27" customFormat="1" ht="16.5" x14ac:dyDescent="0.25">
      <c r="A68" s="28">
        <v>143</v>
      </c>
      <c r="B68" s="27" t="s">
        <v>89</v>
      </c>
      <c r="C68" s="27" t="b">
        <f t="shared" si="2"/>
        <v>1</v>
      </c>
      <c r="D68" s="135">
        <v>143</v>
      </c>
      <c r="E68" s="138" t="s">
        <v>89</v>
      </c>
      <c r="F68" s="120">
        <v>134.63</v>
      </c>
      <c r="G68" s="121">
        <f t="shared" si="3"/>
        <v>574283.11</v>
      </c>
      <c r="H68" s="121">
        <v>35.353250000000003</v>
      </c>
      <c r="I68" s="121">
        <f t="shared" si="4"/>
        <v>84597.5</v>
      </c>
      <c r="J68" s="121">
        <v>23.8171</v>
      </c>
      <c r="K68" s="121">
        <f t="shared" si="5"/>
        <v>52036.55</v>
      </c>
      <c r="L68" s="121">
        <v>0.53710000000000002</v>
      </c>
      <c r="M68" s="121">
        <f t="shared" si="6"/>
        <v>447.04</v>
      </c>
      <c r="N68" s="122">
        <v>0</v>
      </c>
      <c r="O68" s="122">
        <f t="shared" si="7"/>
        <v>0</v>
      </c>
      <c r="P68" s="123">
        <f t="shared" si="8"/>
        <v>711364.20000000007</v>
      </c>
      <c r="Q68" s="124">
        <v>525642</v>
      </c>
      <c r="R68" s="125">
        <v>474568788.19644302</v>
      </c>
      <c r="S68" s="126">
        <f t="shared" si="9"/>
        <v>13423625.499676635</v>
      </c>
      <c r="T68" s="127">
        <v>0</v>
      </c>
      <c r="U68" s="128">
        <f t="shared" si="10"/>
        <v>185722.20000000007</v>
      </c>
      <c r="V68" s="129">
        <v>10207.606800000009</v>
      </c>
      <c r="W68" s="150">
        <f t="shared" si="11"/>
        <v>8166.0854400000071</v>
      </c>
      <c r="X68" s="130">
        <f t="shared" si="12"/>
        <v>193888.29</v>
      </c>
      <c r="Y68" s="131"/>
      <c r="Z68" s="132">
        <f t="shared" si="13"/>
        <v>719530.29</v>
      </c>
      <c r="AA68" s="25"/>
      <c r="AB68" s="26"/>
      <c r="AC68" s="26">
        <v>143</v>
      </c>
      <c r="AD68" s="26" t="s">
        <v>89</v>
      </c>
      <c r="AE68" s="24">
        <v>719530.41</v>
      </c>
      <c r="AF68" s="24">
        <f t="shared" si="1"/>
        <v>719530.29</v>
      </c>
      <c r="AG68" s="24">
        <f t="shared" si="14"/>
        <v>-0.11999999999534339</v>
      </c>
    </row>
    <row r="69" spans="1:33" s="27" customFormat="1" ht="16.5" x14ac:dyDescent="0.25">
      <c r="A69" s="28">
        <v>147</v>
      </c>
      <c r="B69" s="27" t="s">
        <v>90</v>
      </c>
      <c r="C69" s="27" t="b">
        <f t="shared" si="2"/>
        <v>1</v>
      </c>
      <c r="D69" s="135">
        <v>147</v>
      </c>
      <c r="E69" s="133" t="s">
        <v>90</v>
      </c>
      <c r="F69" s="120">
        <v>29</v>
      </c>
      <c r="G69" s="121">
        <f t="shared" si="3"/>
        <v>123703.56</v>
      </c>
      <c r="H69" s="121">
        <v>12.079699999999999</v>
      </c>
      <c r="I69" s="121">
        <f t="shared" si="4"/>
        <v>28905.759999999998</v>
      </c>
      <c r="J69" s="121">
        <v>6</v>
      </c>
      <c r="K69" s="121">
        <f t="shared" si="5"/>
        <v>13109.04</v>
      </c>
      <c r="L69" s="121">
        <v>0</v>
      </c>
      <c r="M69" s="121">
        <f t="shared" si="6"/>
        <v>0</v>
      </c>
      <c r="N69" s="122">
        <v>0</v>
      </c>
      <c r="O69" s="122">
        <f t="shared" si="7"/>
        <v>0</v>
      </c>
      <c r="P69" s="123">
        <f t="shared" si="8"/>
        <v>165718.36000000002</v>
      </c>
      <c r="Q69" s="124">
        <v>75938</v>
      </c>
      <c r="R69" s="125">
        <v>189433117.82310101</v>
      </c>
      <c r="S69" s="126">
        <f t="shared" si="9"/>
        <v>15681938.940793317</v>
      </c>
      <c r="T69" s="127">
        <v>0</v>
      </c>
      <c r="U69" s="128">
        <f t="shared" si="10"/>
        <v>89780.360000000015</v>
      </c>
      <c r="V69" s="134">
        <v>4590.3640000000159</v>
      </c>
      <c r="W69" s="150">
        <f t="shared" si="11"/>
        <v>3672.2912000000129</v>
      </c>
      <c r="X69" s="130">
        <f t="shared" si="12"/>
        <v>93452.65</v>
      </c>
      <c r="Y69" s="131"/>
      <c r="Z69" s="132">
        <f t="shared" si="13"/>
        <v>169390.65</v>
      </c>
      <c r="AA69" s="25"/>
      <c r="AB69" s="26"/>
      <c r="AC69" s="26">
        <v>147</v>
      </c>
      <c r="AD69" s="26" t="s">
        <v>90</v>
      </c>
      <c r="AE69" s="24">
        <v>169390.65</v>
      </c>
      <c r="AF69" s="24">
        <f t="shared" si="1"/>
        <v>169390.65</v>
      </c>
      <c r="AG69" s="24">
        <f t="shared" si="14"/>
        <v>0</v>
      </c>
    </row>
    <row r="70" spans="1:33" s="27" customFormat="1" ht="16.5" x14ac:dyDescent="0.25">
      <c r="A70" s="28">
        <v>149</v>
      </c>
      <c r="B70" s="27" t="s">
        <v>91</v>
      </c>
      <c r="C70" s="27" t="b">
        <f t="shared" si="2"/>
        <v>1</v>
      </c>
      <c r="D70" s="135">
        <v>149</v>
      </c>
      <c r="E70" s="133" t="s">
        <v>91</v>
      </c>
      <c r="F70" s="120">
        <v>465</v>
      </c>
      <c r="G70" s="121">
        <f t="shared" si="3"/>
        <v>1983522.6</v>
      </c>
      <c r="H70" s="121">
        <v>31.791499999999999</v>
      </c>
      <c r="I70" s="121">
        <f t="shared" si="4"/>
        <v>76074.52</v>
      </c>
      <c r="J70" s="121">
        <v>83.223400000000012</v>
      </c>
      <c r="K70" s="121">
        <f t="shared" si="5"/>
        <v>181829.81</v>
      </c>
      <c r="L70" s="121">
        <v>0</v>
      </c>
      <c r="M70" s="121">
        <f t="shared" si="6"/>
        <v>0</v>
      </c>
      <c r="N70" s="122">
        <v>0</v>
      </c>
      <c r="O70" s="122">
        <f t="shared" si="7"/>
        <v>0</v>
      </c>
      <c r="P70" s="123">
        <f t="shared" si="8"/>
        <v>2241426.9300000002</v>
      </c>
      <c r="Q70" s="124">
        <v>708177</v>
      </c>
      <c r="R70" s="125">
        <v>670130199.89234495</v>
      </c>
      <c r="S70" s="126">
        <f t="shared" si="9"/>
        <v>21078911.02629146</v>
      </c>
      <c r="T70" s="127">
        <v>0</v>
      </c>
      <c r="U70" s="128">
        <f t="shared" si="10"/>
        <v>1533249.9300000002</v>
      </c>
      <c r="V70" s="134">
        <v>0</v>
      </c>
      <c r="W70" s="150">
        <f t="shared" si="11"/>
        <v>0</v>
      </c>
      <c r="X70" s="130">
        <f t="shared" si="12"/>
        <v>1533249.93</v>
      </c>
      <c r="Y70" s="131"/>
      <c r="Z70" s="132">
        <f t="shared" si="13"/>
        <v>2241426.9299999997</v>
      </c>
      <c r="AA70" s="25"/>
      <c r="AB70" s="26"/>
      <c r="AC70" s="26">
        <v>149</v>
      </c>
      <c r="AD70" s="26" t="s">
        <v>91</v>
      </c>
      <c r="AE70" s="24">
        <v>2241426.9300000002</v>
      </c>
      <c r="AF70" s="24">
        <f t="shared" si="1"/>
        <v>2241426.9299999997</v>
      </c>
      <c r="AG70" s="24">
        <f t="shared" si="14"/>
        <v>0</v>
      </c>
    </row>
    <row r="71" spans="1:33" s="27" customFormat="1" ht="16.5" x14ac:dyDescent="0.25">
      <c r="A71" s="28">
        <v>151</v>
      </c>
      <c r="B71" s="27" t="s">
        <v>92</v>
      </c>
      <c r="C71" s="27" t="b">
        <f t="shared" si="2"/>
        <v>1</v>
      </c>
      <c r="D71" s="135">
        <v>151</v>
      </c>
      <c r="E71" s="133" t="s">
        <v>92</v>
      </c>
      <c r="F71" s="120">
        <v>861.52</v>
      </c>
      <c r="G71" s="121">
        <f t="shared" si="3"/>
        <v>3674934.17</v>
      </c>
      <c r="H71" s="121">
        <v>45.988150000000005</v>
      </c>
      <c r="I71" s="121">
        <f t="shared" si="4"/>
        <v>110045.96</v>
      </c>
      <c r="J71" s="121">
        <v>144.46270000000001</v>
      </c>
      <c r="K71" s="121">
        <f t="shared" si="5"/>
        <v>315627.89</v>
      </c>
      <c r="L71" s="121">
        <v>20.5397</v>
      </c>
      <c r="M71" s="121">
        <f t="shared" si="6"/>
        <v>17095.599999999999</v>
      </c>
      <c r="N71" s="122">
        <v>0.44999999999999996</v>
      </c>
      <c r="O71" s="122">
        <f t="shared" si="7"/>
        <v>1919.538</v>
      </c>
      <c r="P71" s="123">
        <f t="shared" si="8"/>
        <v>4119623.1580000003</v>
      </c>
      <c r="Q71" s="124">
        <v>2181076</v>
      </c>
      <c r="R71" s="125">
        <v>2057334964.54546</v>
      </c>
      <c r="S71" s="126">
        <f t="shared" si="9"/>
        <v>44736197.575798541</v>
      </c>
      <c r="T71" s="127">
        <v>0</v>
      </c>
      <c r="U71" s="128">
        <f t="shared" si="10"/>
        <v>1938547.1580000003</v>
      </c>
      <c r="V71" s="134">
        <v>0</v>
      </c>
      <c r="W71" s="150">
        <f t="shared" si="11"/>
        <v>0</v>
      </c>
      <c r="X71" s="130">
        <f t="shared" si="12"/>
        <v>1938547.16</v>
      </c>
      <c r="Y71" s="131"/>
      <c r="Z71" s="132">
        <f t="shared" si="13"/>
        <v>4119623.16</v>
      </c>
      <c r="AA71" s="25"/>
      <c r="AB71" s="26"/>
      <c r="AC71" s="26">
        <v>151</v>
      </c>
      <c r="AD71" s="26" t="s">
        <v>92</v>
      </c>
      <c r="AE71" s="24">
        <v>4119623.28</v>
      </c>
      <c r="AF71" s="24">
        <f t="shared" si="1"/>
        <v>4119623.16</v>
      </c>
      <c r="AG71" s="24">
        <f t="shared" si="14"/>
        <v>-0.11999999964609742</v>
      </c>
    </row>
    <row r="72" spans="1:33" s="27" customFormat="1" ht="16.5" x14ac:dyDescent="0.25">
      <c r="A72" s="28">
        <v>153</v>
      </c>
      <c r="B72" s="27" t="s">
        <v>93</v>
      </c>
      <c r="C72" s="27" t="b">
        <f t="shared" si="2"/>
        <v>1</v>
      </c>
      <c r="D72" s="135">
        <v>153</v>
      </c>
      <c r="E72" s="133" t="s">
        <v>93</v>
      </c>
      <c r="F72" s="120">
        <v>272.67</v>
      </c>
      <c r="G72" s="121">
        <f t="shared" si="3"/>
        <v>1163112.06</v>
      </c>
      <c r="H72" s="121">
        <v>23</v>
      </c>
      <c r="I72" s="121">
        <f t="shared" si="4"/>
        <v>55037.16</v>
      </c>
      <c r="J72" s="121">
        <v>72.059899999999999</v>
      </c>
      <c r="K72" s="121">
        <f t="shared" si="5"/>
        <v>157439.35</v>
      </c>
      <c r="L72" s="121">
        <v>1</v>
      </c>
      <c r="M72" s="121">
        <f t="shared" si="6"/>
        <v>832.32</v>
      </c>
      <c r="N72" s="122">
        <v>0</v>
      </c>
      <c r="O72" s="122">
        <f t="shared" si="7"/>
        <v>0</v>
      </c>
      <c r="P72" s="123">
        <f t="shared" si="8"/>
        <v>1376420.8900000001</v>
      </c>
      <c r="Q72" s="124">
        <v>608589</v>
      </c>
      <c r="R72" s="125">
        <v>575071034.34690201</v>
      </c>
      <c r="S72" s="126">
        <f t="shared" si="9"/>
        <v>25003088.449865304</v>
      </c>
      <c r="T72" s="127">
        <v>0</v>
      </c>
      <c r="U72" s="128">
        <f t="shared" si="10"/>
        <v>767831.89000000013</v>
      </c>
      <c r="V72" s="134">
        <v>108.63319999992382</v>
      </c>
      <c r="W72" s="150">
        <f t="shared" si="11"/>
        <v>86.906559999939063</v>
      </c>
      <c r="X72" s="130">
        <f t="shared" si="12"/>
        <v>767918.8</v>
      </c>
      <c r="Y72" s="131"/>
      <c r="Z72" s="132">
        <f t="shared" si="13"/>
        <v>1376507.8</v>
      </c>
      <c r="AA72" s="25"/>
      <c r="AB72" s="26"/>
      <c r="AC72" s="26">
        <v>153</v>
      </c>
      <c r="AD72" s="26" t="s">
        <v>93</v>
      </c>
      <c r="AE72" s="24">
        <v>1376507.8</v>
      </c>
      <c r="AF72" s="24">
        <f t="shared" ref="AF72:AF135" si="15">VLOOKUP(AC72,D$8:Z$252,23,FALSE)</f>
        <v>1376507.8</v>
      </c>
      <c r="AG72" s="24">
        <f t="shared" si="14"/>
        <v>0</v>
      </c>
    </row>
    <row r="73" spans="1:33" s="27" customFormat="1" ht="16.5" x14ac:dyDescent="0.25">
      <c r="A73" s="28">
        <v>155</v>
      </c>
      <c r="B73" s="27" t="s">
        <v>94</v>
      </c>
      <c r="C73" s="27" t="b">
        <f t="shared" ref="C73:C136" si="16">B73=E73</f>
        <v>1</v>
      </c>
      <c r="D73" s="135">
        <v>155</v>
      </c>
      <c r="E73" s="133" t="s">
        <v>94</v>
      </c>
      <c r="F73" s="120">
        <v>27</v>
      </c>
      <c r="G73" s="121">
        <f t="shared" ref="G73:G136" si="17">ROUND(F73*G$5,2)</f>
        <v>115172.28</v>
      </c>
      <c r="H73" s="121">
        <v>7</v>
      </c>
      <c r="I73" s="121">
        <f t="shared" ref="I73:I136" si="18">IFERROR(ROUND(H73*$I$5,2),0)</f>
        <v>16750.439999999999</v>
      </c>
      <c r="J73" s="121">
        <v>1</v>
      </c>
      <c r="K73" s="121">
        <f t="shared" ref="K73:K136" si="19">ROUND(J73*$K$5,2)</f>
        <v>2184.84</v>
      </c>
      <c r="L73" s="121">
        <v>0</v>
      </c>
      <c r="M73" s="121">
        <f t="shared" ref="M73:M136" si="20">ROUND(L73*$M$5,2)</f>
        <v>0</v>
      </c>
      <c r="N73" s="122">
        <v>0</v>
      </c>
      <c r="O73" s="122">
        <f t="shared" ref="O73:O136" si="21">N73*O$5</f>
        <v>0</v>
      </c>
      <c r="P73" s="123">
        <f t="shared" ref="P73:P136" si="22">G73+I73+K73+M73+O73</f>
        <v>134107.56</v>
      </c>
      <c r="Q73" s="124">
        <v>140025</v>
      </c>
      <c r="R73" s="125">
        <v>126869962.88174801</v>
      </c>
      <c r="S73" s="126">
        <f t="shared" ref="S73:S136" si="23">IFERROR(R73/H73,0)</f>
        <v>18124280.411678288</v>
      </c>
      <c r="T73" s="127">
        <v>0</v>
      </c>
      <c r="U73" s="128">
        <f t="shared" ref="U73:U136" si="24">IF(P73&gt;Q73,P73-Q73+T73,0)</f>
        <v>0</v>
      </c>
      <c r="V73" s="134">
        <v>0</v>
      </c>
      <c r="W73" s="150" t="str">
        <f t="shared" ref="W73:W136" si="25">IFERROR(IF(Q73&gt;P73,"0",V73*0.8),"0")</f>
        <v>0</v>
      </c>
      <c r="X73" s="130">
        <f t="shared" ref="X73:X136" si="26">ROUND((U73+W73),2)</f>
        <v>0</v>
      </c>
      <c r="Y73" s="131"/>
      <c r="Z73" s="132">
        <f t="shared" ref="Z73:Z136" si="27">X73+Q73</f>
        <v>140025</v>
      </c>
      <c r="AA73" s="25"/>
      <c r="AB73" s="26"/>
      <c r="AC73" s="26">
        <v>155</v>
      </c>
      <c r="AD73" s="26" t="s">
        <v>94</v>
      </c>
      <c r="AE73" s="24">
        <v>140025</v>
      </c>
      <c r="AF73" s="24">
        <f t="shared" si="15"/>
        <v>140025</v>
      </c>
      <c r="AG73" s="24">
        <f t="shared" ref="AG73:AG136" si="28">AF73-AE73</f>
        <v>0</v>
      </c>
    </row>
    <row r="74" spans="1:33" s="27" customFormat="1" ht="16.5" x14ac:dyDescent="0.25">
      <c r="A74" s="28">
        <v>159</v>
      </c>
      <c r="B74" s="27" t="s">
        <v>95</v>
      </c>
      <c r="C74" s="27" t="b">
        <f t="shared" si="16"/>
        <v>1</v>
      </c>
      <c r="D74" s="135">
        <v>159</v>
      </c>
      <c r="E74" s="133" t="s">
        <v>95</v>
      </c>
      <c r="F74" s="120">
        <v>34</v>
      </c>
      <c r="G74" s="121">
        <f t="shared" si="17"/>
        <v>145031.76</v>
      </c>
      <c r="H74" s="121">
        <v>7.9769000000000005</v>
      </c>
      <c r="I74" s="121">
        <f t="shared" si="18"/>
        <v>19088.080000000002</v>
      </c>
      <c r="J74" s="121">
        <v>5.4722</v>
      </c>
      <c r="K74" s="121">
        <f t="shared" si="19"/>
        <v>11955.88</v>
      </c>
      <c r="L74" s="121">
        <v>0</v>
      </c>
      <c r="M74" s="121">
        <f t="shared" si="20"/>
        <v>0</v>
      </c>
      <c r="N74" s="122">
        <v>0</v>
      </c>
      <c r="O74" s="122">
        <f t="shared" si="21"/>
        <v>0</v>
      </c>
      <c r="P74" s="123">
        <f t="shared" si="22"/>
        <v>176075.72000000003</v>
      </c>
      <c r="Q74" s="124">
        <v>211553</v>
      </c>
      <c r="R74" s="125">
        <v>191047826.16239199</v>
      </c>
      <c r="S74" s="126">
        <f t="shared" si="23"/>
        <v>23950134.28304128</v>
      </c>
      <c r="T74" s="127">
        <v>0</v>
      </c>
      <c r="U74" s="128">
        <f t="shared" si="24"/>
        <v>0</v>
      </c>
      <c r="V74" s="134">
        <v>0</v>
      </c>
      <c r="W74" s="150" t="str">
        <f t="shared" si="25"/>
        <v>0</v>
      </c>
      <c r="X74" s="130">
        <f t="shared" si="26"/>
        <v>0</v>
      </c>
      <c r="Y74" s="131"/>
      <c r="Z74" s="132">
        <f t="shared" si="27"/>
        <v>211553</v>
      </c>
      <c r="AA74" s="25"/>
      <c r="AB74" s="26"/>
      <c r="AC74" s="26">
        <v>159</v>
      </c>
      <c r="AD74" s="26" t="s">
        <v>95</v>
      </c>
      <c r="AE74" s="24">
        <v>211553</v>
      </c>
      <c r="AF74" s="24">
        <f t="shared" si="15"/>
        <v>211553</v>
      </c>
      <c r="AG74" s="24">
        <f t="shared" si="28"/>
        <v>0</v>
      </c>
    </row>
    <row r="75" spans="1:33" s="27" customFormat="1" ht="16.5" x14ac:dyDescent="0.25">
      <c r="A75" s="28">
        <v>161</v>
      </c>
      <c r="B75" s="27" t="s">
        <v>96</v>
      </c>
      <c r="C75" s="27" t="b">
        <f t="shared" si="16"/>
        <v>1</v>
      </c>
      <c r="D75" s="135">
        <v>161</v>
      </c>
      <c r="E75" s="133" t="s">
        <v>96</v>
      </c>
      <c r="F75" s="120">
        <v>217</v>
      </c>
      <c r="G75" s="121">
        <f t="shared" si="17"/>
        <v>925643.88</v>
      </c>
      <c r="H75" s="121">
        <v>93</v>
      </c>
      <c r="I75" s="121">
        <f t="shared" si="18"/>
        <v>222541.56</v>
      </c>
      <c r="J75" s="121">
        <v>35.876199999999997</v>
      </c>
      <c r="K75" s="121">
        <f t="shared" si="19"/>
        <v>78383.759999999995</v>
      </c>
      <c r="L75" s="121">
        <v>0</v>
      </c>
      <c r="M75" s="121">
        <f t="shared" si="20"/>
        <v>0</v>
      </c>
      <c r="N75" s="122">
        <v>0</v>
      </c>
      <c r="O75" s="122">
        <f t="shared" si="21"/>
        <v>0</v>
      </c>
      <c r="P75" s="123">
        <f t="shared" si="22"/>
        <v>1226569.2</v>
      </c>
      <c r="Q75" s="124">
        <v>377871</v>
      </c>
      <c r="R75" s="125">
        <v>342756715.101138</v>
      </c>
      <c r="S75" s="126">
        <f t="shared" si="23"/>
        <v>3685556.0763563225</v>
      </c>
      <c r="T75" s="127">
        <v>653808.18000000005</v>
      </c>
      <c r="U75" s="128">
        <f t="shared" si="24"/>
        <v>1502506.38</v>
      </c>
      <c r="V75" s="134">
        <v>0</v>
      </c>
      <c r="W75" s="150">
        <f t="shared" si="25"/>
        <v>0</v>
      </c>
      <c r="X75" s="130">
        <f t="shared" si="26"/>
        <v>1502506.38</v>
      </c>
      <c r="Y75" s="131"/>
      <c r="Z75" s="132">
        <f t="shared" si="27"/>
        <v>1880377.38</v>
      </c>
      <c r="AA75" s="25"/>
      <c r="AB75" s="26"/>
      <c r="AC75" s="26">
        <v>161</v>
      </c>
      <c r="AD75" s="26" t="s">
        <v>96</v>
      </c>
      <c r="AE75" s="24">
        <v>1880377.38</v>
      </c>
      <c r="AF75" s="24">
        <f t="shared" si="15"/>
        <v>1880377.38</v>
      </c>
      <c r="AG75" s="24">
        <f t="shared" si="28"/>
        <v>0</v>
      </c>
    </row>
    <row r="76" spans="1:33" s="27" customFormat="1" ht="16.5" x14ac:dyDescent="0.25">
      <c r="A76" s="28">
        <v>162</v>
      </c>
      <c r="B76" s="27" t="s">
        <v>97</v>
      </c>
      <c r="C76" s="27" t="b">
        <f t="shared" si="16"/>
        <v>1</v>
      </c>
      <c r="D76" s="135">
        <v>162</v>
      </c>
      <c r="E76" s="133" t="s">
        <v>97</v>
      </c>
      <c r="F76" s="120">
        <v>10.83</v>
      </c>
      <c r="G76" s="121">
        <f t="shared" si="17"/>
        <v>46196.88</v>
      </c>
      <c r="H76" s="121">
        <v>5</v>
      </c>
      <c r="I76" s="121">
        <f t="shared" si="18"/>
        <v>11964.6</v>
      </c>
      <c r="J76" s="121">
        <v>1</v>
      </c>
      <c r="K76" s="121">
        <f t="shared" si="19"/>
        <v>2184.84</v>
      </c>
      <c r="L76" s="121">
        <v>0</v>
      </c>
      <c r="M76" s="121">
        <f t="shared" si="20"/>
        <v>0</v>
      </c>
      <c r="N76" s="122">
        <v>0</v>
      </c>
      <c r="O76" s="122">
        <f t="shared" si="21"/>
        <v>0</v>
      </c>
      <c r="P76" s="123">
        <f t="shared" si="22"/>
        <v>60346.319999999992</v>
      </c>
      <c r="Q76" s="124">
        <v>34505</v>
      </c>
      <c r="R76" s="125">
        <v>31291957.081734199</v>
      </c>
      <c r="S76" s="126">
        <f t="shared" si="23"/>
        <v>6258391.4163468396</v>
      </c>
      <c r="T76" s="127">
        <v>6721.15</v>
      </c>
      <c r="U76" s="128">
        <f t="shared" si="24"/>
        <v>32562.469999999994</v>
      </c>
      <c r="V76" s="134">
        <v>34762.354400000004</v>
      </c>
      <c r="W76" s="150">
        <f t="shared" si="25"/>
        <v>27809.883520000003</v>
      </c>
      <c r="X76" s="130">
        <f t="shared" si="26"/>
        <v>60372.35</v>
      </c>
      <c r="Y76" s="131"/>
      <c r="Z76" s="132">
        <f t="shared" si="27"/>
        <v>94877.35</v>
      </c>
      <c r="AA76" s="25"/>
      <c r="AB76" s="26"/>
      <c r="AC76" s="26">
        <v>162</v>
      </c>
      <c r="AD76" s="26" t="s">
        <v>97</v>
      </c>
      <c r="AE76" s="24">
        <v>94877.35</v>
      </c>
      <c r="AF76" s="24">
        <f t="shared" si="15"/>
        <v>94877.35</v>
      </c>
      <c r="AG76" s="24">
        <f t="shared" si="28"/>
        <v>0</v>
      </c>
    </row>
    <row r="77" spans="1:33" s="27" customFormat="1" ht="16.5" x14ac:dyDescent="0.25">
      <c r="A77" s="28">
        <v>163</v>
      </c>
      <c r="B77" s="27" t="s">
        <v>98</v>
      </c>
      <c r="C77" s="27" t="b">
        <f t="shared" si="16"/>
        <v>1</v>
      </c>
      <c r="D77" s="135">
        <v>163</v>
      </c>
      <c r="E77" s="133" t="s">
        <v>98</v>
      </c>
      <c r="F77" s="120">
        <v>388.13</v>
      </c>
      <c r="G77" s="121">
        <f t="shared" si="17"/>
        <v>1655622.85</v>
      </c>
      <c r="H77" s="121">
        <v>66.252449999999996</v>
      </c>
      <c r="I77" s="121">
        <f t="shared" si="18"/>
        <v>158536.81</v>
      </c>
      <c r="J77" s="121">
        <v>98.794399999999996</v>
      </c>
      <c r="K77" s="121">
        <f t="shared" si="19"/>
        <v>215849.96</v>
      </c>
      <c r="L77" s="121">
        <v>6.0388999999999999</v>
      </c>
      <c r="M77" s="121">
        <f t="shared" si="20"/>
        <v>5026.3</v>
      </c>
      <c r="N77" s="122">
        <v>0</v>
      </c>
      <c r="O77" s="122">
        <f t="shared" si="21"/>
        <v>0</v>
      </c>
      <c r="P77" s="123">
        <f t="shared" si="22"/>
        <v>2035035.9200000002</v>
      </c>
      <c r="Q77" s="124">
        <v>1192321</v>
      </c>
      <c r="R77" s="125">
        <v>1078474140.98807</v>
      </c>
      <c r="S77" s="126">
        <f t="shared" si="23"/>
        <v>16278252.970087446</v>
      </c>
      <c r="T77" s="127">
        <v>0</v>
      </c>
      <c r="U77" s="128">
        <f t="shared" si="24"/>
        <v>842714.92000000016</v>
      </c>
      <c r="V77" s="134">
        <v>71881.593999999692</v>
      </c>
      <c r="W77" s="150">
        <f t="shared" si="25"/>
        <v>57505.275199999756</v>
      </c>
      <c r="X77" s="130">
        <f t="shared" si="26"/>
        <v>900220.2</v>
      </c>
      <c r="Y77" s="131"/>
      <c r="Z77" s="132">
        <f t="shared" si="27"/>
        <v>2092541.2</v>
      </c>
      <c r="AA77" s="25"/>
      <c r="AB77" s="26"/>
      <c r="AC77" s="26">
        <v>163</v>
      </c>
      <c r="AD77" s="26" t="s">
        <v>98</v>
      </c>
      <c r="AE77" s="24">
        <v>2092541.08</v>
      </c>
      <c r="AF77" s="24">
        <f t="shared" si="15"/>
        <v>2092541.2</v>
      </c>
      <c r="AG77" s="24">
        <f t="shared" si="28"/>
        <v>0.11999999987892807</v>
      </c>
    </row>
    <row r="78" spans="1:33" s="27" customFormat="1" ht="16.5" x14ac:dyDescent="0.25">
      <c r="A78" s="28">
        <v>165</v>
      </c>
      <c r="B78" s="27" t="s">
        <v>99</v>
      </c>
      <c r="C78" s="27" t="b">
        <f t="shared" si="16"/>
        <v>1</v>
      </c>
      <c r="D78" s="135">
        <v>165</v>
      </c>
      <c r="E78" s="133" t="s">
        <v>99</v>
      </c>
      <c r="F78" s="120">
        <v>827.04</v>
      </c>
      <c r="G78" s="121">
        <f t="shared" si="17"/>
        <v>3527854.91</v>
      </c>
      <c r="H78" s="121">
        <v>179.45920000000001</v>
      </c>
      <c r="I78" s="121">
        <f t="shared" si="18"/>
        <v>429431.51</v>
      </c>
      <c r="J78" s="121">
        <v>165.17830000000001</v>
      </c>
      <c r="K78" s="121">
        <f t="shared" si="19"/>
        <v>360888.16</v>
      </c>
      <c r="L78" s="121">
        <v>7</v>
      </c>
      <c r="M78" s="121">
        <f t="shared" si="20"/>
        <v>5826.24</v>
      </c>
      <c r="N78" s="122">
        <v>0</v>
      </c>
      <c r="O78" s="122">
        <f t="shared" si="21"/>
        <v>0</v>
      </c>
      <c r="P78" s="123">
        <f t="shared" si="22"/>
        <v>4324000.82</v>
      </c>
      <c r="Q78" s="124">
        <v>1786082</v>
      </c>
      <c r="R78" s="125">
        <v>1620148020.1342001</v>
      </c>
      <c r="S78" s="126">
        <f t="shared" si="23"/>
        <v>9027946.2971761823</v>
      </c>
      <c r="T78" s="127">
        <v>0</v>
      </c>
      <c r="U78" s="128">
        <f t="shared" si="24"/>
        <v>2537918.8200000003</v>
      </c>
      <c r="V78" s="134">
        <v>668108.82960000029</v>
      </c>
      <c r="W78" s="150">
        <f t="shared" si="25"/>
        <v>534487.06368000025</v>
      </c>
      <c r="X78" s="130">
        <f t="shared" si="26"/>
        <v>3072405.88</v>
      </c>
      <c r="Y78" s="131"/>
      <c r="Z78" s="132">
        <f t="shared" si="27"/>
        <v>4858487.88</v>
      </c>
      <c r="AA78" s="25"/>
      <c r="AB78" s="26"/>
      <c r="AC78" s="26">
        <v>165</v>
      </c>
      <c r="AD78" s="26" t="s">
        <v>99</v>
      </c>
      <c r="AE78" s="24">
        <v>4858487.88</v>
      </c>
      <c r="AF78" s="24">
        <f t="shared" si="15"/>
        <v>4858487.88</v>
      </c>
      <c r="AG78" s="24">
        <f t="shared" si="28"/>
        <v>0</v>
      </c>
    </row>
    <row r="79" spans="1:33" s="27" customFormat="1" ht="16.5" x14ac:dyDescent="0.25">
      <c r="A79" s="28">
        <v>167</v>
      </c>
      <c r="B79" s="27" t="s">
        <v>100</v>
      </c>
      <c r="C79" s="27" t="b">
        <f t="shared" si="16"/>
        <v>1</v>
      </c>
      <c r="D79" s="135">
        <v>167</v>
      </c>
      <c r="E79" s="133" t="s">
        <v>100</v>
      </c>
      <c r="F79" s="120">
        <v>542.51</v>
      </c>
      <c r="G79" s="121">
        <f t="shared" si="17"/>
        <v>2314152.36</v>
      </c>
      <c r="H79" s="121">
        <v>104.30565</v>
      </c>
      <c r="I79" s="121">
        <f t="shared" si="18"/>
        <v>249595.08</v>
      </c>
      <c r="J79" s="121">
        <v>112.98610000000001</v>
      </c>
      <c r="K79" s="121">
        <f t="shared" si="19"/>
        <v>246856.55</v>
      </c>
      <c r="L79" s="121">
        <v>2</v>
      </c>
      <c r="M79" s="121">
        <f t="shared" si="20"/>
        <v>1664.64</v>
      </c>
      <c r="N79" s="122">
        <v>0</v>
      </c>
      <c r="O79" s="122">
        <f t="shared" si="21"/>
        <v>0</v>
      </c>
      <c r="P79" s="123">
        <f t="shared" si="22"/>
        <v>2812268.63</v>
      </c>
      <c r="Q79" s="124">
        <v>958555</v>
      </c>
      <c r="R79" s="125">
        <v>867850190.39407003</v>
      </c>
      <c r="S79" s="126">
        <f t="shared" si="23"/>
        <v>8320260.6032757573</v>
      </c>
      <c r="T79" s="127">
        <v>0</v>
      </c>
      <c r="U79" s="128">
        <f t="shared" si="24"/>
        <v>1853713.63</v>
      </c>
      <c r="V79" s="134">
        <v>747915.10480000009</v>
      </c>
      <c r="W79" s="150">
        <f t="shared" si="25"/>
        <v>598332.08384000009</v>
      </c>
      <c r="X79" s="130">
        <f t="shared" si="26"/>
        <v>2452045.71</v>
      </c>
      <c r="Y79" s="131"/>
      <c r="Z79" s="132">
        <f t="shared" si="27"/>
        <v>3410600.71</v>
      </c>
      <c r="AA79" s="25"/>
      <c r="AB79" s="26"/>
      <c r="AC79" s="26">
        <v>167</v>
      </c>
      <c r="AD79" s="26" t="s">
        <v>100</v>
      </c>
      <c r="AE79" s="24">
        <v>3410600.83</v>
      </c>
      <c r="AF79" s="24">
        <f t="shared" si="15"/>
        <v>3410600.71</v>
      </c>
      <c r="AG79" s="24">
        <f t="shared" si="28"/>
        <v>-0.12000000011175871</v>
      </c>
    </row>
    <row r="80" spans="1:33" s="27" customFormat="1" ht="16.5" x14ac:dyDescent="0.25">
      <c r="A80" s="28">
        <v>171</v>
      </c>
      <c r="B80" s="27" t="s">
        <v>101</v>
      </c>
      <c r="C80" s="27" t="b">
        <f t="shared" si="16"/>
        <v>1</v>
      </c>
      <c r="D80" s="135">
        <v>171</v>
      </c>
      <c r="E80" s="133" t="s">
        <v>101</v>
      </c>
      <c r="F80" s="120">
        <v>15</v>
      </c>
      <c r="G80" s="121">
        <f t="shared" si="17"/>
        <v>63984.6</v>
      </c>
      <c r="H80" s="121">
        <v>1</v>
      </c>
      <c r="I80" s="121">
        <f t="shared" si="18"/>
        <v>2392.92</v>
      </c>
      <c r="J80" s="121">
        <v>2</v>
      </c>
      <c r="K80" s="121">
        <f t="shared" si="19"/>
        <v>4369.68</v>
      </c>
      <c r="L80" s="121">
        <v>0</v>
      </c>
      <c r="M80" s="121">
        <f t="shared" si="20"/>
        <v>0</v>
      </c>
      <c r="N80" s="122">
        <v>0</v>
      </c>
      <c r="O80" s="122">
        <f t="shared" si="21"/>
        <v>0</v>
      </c>
      <c r="P80" s="123">
        <f t="shared" si="22"/>
        <v>70747.200000000012</v>
      </c>
      <c r="Q80" s="124">
        <v>150604</v>
      </c>
      <c r="R80" s="125">
        <v>145246333.98322901</v>
      </c>
      <c r="S80" s="126">
        <f t="shared" si="23"/>
        <v>145246333.98322901</v>
      </c>
      <c r="T80" s="127">
        <v>0</v>
      </c>
      <c r="U80" s="128">
        <f t="shared" si="24"/>
        <v>0</v>
      </c>
      <c r="V80" s="134">
        <v>0</v>
      </c>
      <c r="W80" s="150" t="str">
        <f t="shared" si="25"/>
        <v>0</v>
      </c>
      <c r="X80" s="130">
        <f t="shared" si="26"/>
        <v>0</v>
      </c>
      <c r="Y80" s="131"/>
      <c r="Z80" s="132">
        <f t="shared" si="27"/>
        <v>150604</v>
      </c>
      <c r="AA80" s="25"/>
      <c r="AB80" s="26"/>
      <c r="AC80" s="26">
        <v>171</v>
      </c>
      <c r="AD80" s="26" t="s">
        <v>101</v>
      </c>
      <c r="AE80" s="24">
        <v>150604</v>
      </c>
      <c r="AF80" s="24">
        <f t="shared" si="15"/>
        <v>150604</v>
      </c>
      <c r="AG80" s="24">
        <f t="shared" si="28"/>
        <v>0</v>
      </c>
    </row>
    <row r="81" spans="1:33" s="27" customFormat="1" ht="16.5" x14ac:dyDescent="0.25">
      <c r="A81" s="28">
        <v>173</v>
      </c>
      <c r="B81" s="27" t="s">
        <v>102</v>
      </c>
      <c r="C81" s="27" t="b">
        <f t="shared" si="16"/>
        <v>1</v>
      </c>
      <c r="D81" s="135">
        <v>173</v>
      </c>
      <c r="E81" s="133" t="s">
        <v>102</v>
      </c>
      <c r="F81" s="120">
        <v>1766.84</v>
      </c>
      <c r="G81" s="121">
        <f t="shared" si="17"/>
        <v>7536703.3799999999</v>
      </c>
      <c r="H81" s="121">
        <v>270.42415</v>
      </c>
      <c r="I81" s="121">
        <f t="shared" si="18"/>
        <v>647103.36</v>
      </c>
      <c r="J81" s="121">
        <v>348.55540000000002</v>
      </c>
      <c r="K81" s="121">
        <f t="shared" si="19"/>
        <v>761537.78</v>
      </c>
      <c r="L81" s="121">
        <v>29.316099999999999</v>
      </c>
      <c r="M81" s="121">
        <f t="shared" si="20"/>
        <v>24400.38</v>
      </c>
      <c r="N81" s="122">
        <v>1.44</v>
      </c>
      <c r="O81" s="122">
        <f t="shared" si="21"/>
        <v>6142.5216</v>
      </c>
      <c r="P81" s="123">
        <f t="shared" si="22"/>
        <v>8975887.4216000009</v>
      </c>
      <c r="Q81" s="124">
        <v>4067838</v>
      </c>
      <c r="R81" s="125">
        <v>3701263028.8866</v>
      </c>
      <c r="S81" s="126">
        <f t="shared" si="23"/>
        <v>13686880.513025926</v>
      </c>
      <c r="T81" s="127">
        <v>0</v>
      </c>
      <c r="U81" s="128">
        <f t="shared" si="24"/>
        <v>4908049.4216000009</v>
      </c>
      <c r="V81" s="134">
        <v>0</v>
      </c>
      <c r="W81" s="150">
        <f t="shared" si="25"/>
        <v>0</v>
      </c>
      <c r="X81" s="130">
        <f t="shared" si="26"/>
        <v>4908049.42</v>
      </c>
      <c r="Y81" s="131"/>
      <c r="Z81" s="132">
        <f t="shared" si="27"/>
        <v>8975887.4199999999</v>
      </c>
      <c r="AA81" s="25"/>
      <c r="AB81" s="26"/>
      <c r="AC81" s="26">
        <v>173</v>
      </c>
      <c r="AD81" s="26" t="s">
        <v>102</v>
      </c>
      <c r="AE81" s="24">
        <v>8975887.3000000007</v>
      </c>
      <c r="AF81" s="24">
        <f t="shared" si="15"/>
        <v>8975887.4199999999</v>
      </c>
      <c r="AG81" s="24">
        <f t="shared" si="28"/>
        <v>0.11999999918043613</v>
      </c>
    </row>
    <row r="82" spans="1:33" s="27" customFormat="1" ht="16.5" x14ac:dyDescent="0.25">
      <c r="A82" s="28">
        <v>175</v>
      </c>
      <c r="B82" s="27" t="s">
        <v>103</v>
      </c>
      <c r="C82" s="27" t="b">
        <f t="shared" si="16"/>
        <v>1</v>
      </c>
      <c r="D82" s="135">
        <v>175</v>
      </c>
      <c r="E82" s="133" t="s">
        <v>103</v>
      </c>
      <c r="F82" s="120">
        <v>703.51</v>
      </c>
      <c r="G82" s="121">
        <f t="shared" si="17"/>
        <v>3000920.4</v>
      </c>
      <c r="H82" s="121">
        <v>304.59109999999998</v>
      </c>
      <c r="I82" s="121">
        <f t="shared" si="18"/>
        <v>728862.14</v>
      </c>
      <c r="J82" s="121">
        <v>154.04510000000002</v>
      </c>
      <c r="K82" s="121">
        <f t="shared" si="19"/>
        <v>336563.9</v>
      </c>
      <c r="L82" s="121">
        <v>1</v>
      </c>
      <c r="M82" s="121">
        <f t="shared" si="20"/>
        <v>832.32</v>
      </c>
      <c r="N82" s="122">
        <v>0</v>
      </c>
      <c r="O82" s="122">
        <f t="shared" si="21"/>
        <v>0</v>
      </c>
      <c r="P82" s="123">
        <f t="shared" si="22"/>
        <v>4067178.76</v>
      </c>
      <c r="Q82" s="124">
        <v>1080183</v>
      </c>
      <c r="R82" s="125">
        <v>979223981.10567701</v>
      </c>
      <c r="S82" s="126">
        <f t="shared" si="23"/>
        <v>3214880.4778132946</v>
      </c>
      <c r="T82" s="127">
        <v>2458168.52</v>
      </c>
      <c r="U82" s="128">
        <f t="shared" si="24"/>
        <v>5445164.2799999993</v>
      </c>
      <c r="V82" s="134">
        <v>1287773.3696000008</v>
      </c>
      <c r="W82" s="150">
        <f t="shared" si="25"/>
        <v>1030218.6956800007</v>
      </c>
      <c r="X82" s="130">
        <f t="shared" si="26"/>
        <v>6475382.9800000004</v>
      </c>
      <c r="Y82" s="131"/>
      <c r="Z82" s="132">
        <f t="shared" si="27"/>
        <v>7555565.9800000004</v>
      </c>
      <c r="AA82" s="25"/>
      <c r="AB82" s="26"/>
      <c r="AC82" s="26">
        <v>175</v>
      </c>
      <c r="AD82" s="26" t="s">
        <v>103</v>
      </c>
      <c r="AE82" s="24">
        <v>7555565.9800000004</v>
      </c>
      <c r="AF82" s="24">
        <f t="shared" si="15"/>
        <v>7555565.9800000004</v>
      </c>
      <c r="AG82" s="24">
        <f t="shared" si="28"/>
        <v>0</v>
      </c>
    </row>
    <row r="83" spans="1:33" s="27" customFormat="1" ht="16.5" x14ac:dyDescent="0.25">
      <c r="A83" s="28">
        <v>177</v>
      </c>
      <c r="B83" s="27" t="s">
        <v>104</v>
      </c>
      <c r="C83" s="27" t="b">
        <f t="shared" si="16"/>
        <v>1</v>
      </c>
      <c r="D83" s="135">
        <v>177</v>
      </c>
      <c r="E83" s="133" t="s">
        <v>104</v>
      </c>
      <c r="F83" s="120">
        <v>220.05</v>
      </c>
      <c r="G83" s="121">
        <f t="shared" si="17"/>
        <v>938654.08</v>
      </c>
      <c r="H83" s="121">
        <v>77</v>
      </c>
      <c r="I83" s="121">
        <f t="shared" si="18"/>
        <v>184254.84</v>
      </c>
      <c r="J83" s="121">
        <v>47.949100000000001</v>
      </c>
      <c r="K83" s="121">
        <f t="shared" si="19"/>
        <v>104761.11</v>
      </c>
      <c r="L83" s="121">
        <v>1</v>
      </c>
      <c r="M83" s="121">
        <f t="shared" si="20"/>
        <v>832.32</v>
      </c>
      <c r="N83" s="122">
        <v>0</v>
      </c>
      <c r="O83" s="122">
        <f t="shared" si="21"/>
        <v>0</v>
      </c>
      <c r="P83" s="123">
        <f t="shared" si="22"/>
        <v>1228502.3500000001</v>
      </c>
      <c r="Q83" s="124">
        <v>561062</v>
      </c>
      <c r="R83" s="125">
        <v>581041228.98890805</v>
      </c>
      <c r="S83" s="126">
        <f t="shared" si="23"/>
        <v>7545989.9868689356</v>
      </c>
      <c r="T83" s="127">
        <v>0</v>
      </c>
      <c r="U83" s="128">
        <f t="shared" si="24"/>
        <v>667440.35000000009</v>
      </c>
      <c r="V83" s="134">
        <v>189638.51080000016</v>
      </c>
      <c r="W83" s="150">
        <f t="shared" si="25"/>
        <v>151710.80864000015</v>
      </c>
      <c r="X83" s="130">
        <f t="shared" si="26"/>
        <v>819151.16</v>
      </c>
      <c r="Y83" s="131"/>
      <c r="Z83" s="132">
        <f t="shared" si="27"/>
        <v>1380213.1600000001</v>
      </c>
      <c r="AA83" s="25"/>
      <c r="AB83" s="26"/>
      <c r="AC83" s="26">
        <v>177</v>
      </c>
      <c r="AD83" s="26" t="s">
        <v>104</v>
      </c>
      <c r="AE83" s="24">
        <v>1380213.16</v>
      </c>
      <c r="AF83" s="24">
        <f t="shared" si="15"/>
        <v>1380213.1600000001</v>
      </c>
      <c r="AG83" s="24">
        <f t="shared" si="28"/>
        <v>0</v>
      </c>
    </row>
    <row r="84" spans="1:33" s="27" customFormat="1" ht="16.5" x14ac:dyDescent="0.25">
      <c r="A84" s="28">
        <v>179</v>
      </c>
      <c r="B84" s="27" t="s">
        <v>105</v>
      </c>
      <c r="C84" s="27" t="b">
        <f t="shared" si="16"/>
        <v>1</v>
      </c>
      <c r="D84" s="135">
        <v>179</v>
      </c>
      <c r="E84" s="133" t="s">
        <v>105</v>
      </c>
      <c r="F84" s="120">
        <v>140</v>
      </c>
      <c r="G84" s="121">
        <f t="shared" si="17"/>
        <v>597189.6</v>
      </c>
      <c r="H84" s="121">
        <v>17.320500000000003</v>
      </c>
      <c r="I84" s="121">
        <f t="shared" si="18"/>
        <v>41446.57</v>
      </c>
      <c r="J84" s="121">
        <v>25.568100000000001</v>
      </c>
      <c r="K84" s="121">
        <f t="shared" si="19"/>
        <v>55862.21</v>
      </c>
      <c r="L84" s="121">
        <v>0</v>
      </c>
      <c r="M84" s="121">
        <f t="shared" si="20"/>
        <v>0</v>
      </c>
      <c r="N84" s="122">
        <v>0</v>
      </c>
      <c r="O84" s="122">
        <f t="shared" si="21"/>
        <v>0</v>
      </c>
      <c r="P84" s="123">
        <f t="shared" si="22"/>
        <v>694498.37999999989</v>
      </c>
      <c r="Q84" s="124">
        <v>441903</v>
      </c>
      <c r="R84" s="125">
        <v>399588379.93539602</v>
      </c>
      <c r="S84" s="126">
        <f t="shared" si="23"/>
        <v>23070256.628584392</v>
      </c>
      <c r="T84" s="127">
        <v>0</v>
      </c>
      <c r="U84" s="128">
        <f t="shared" si="24"/>
        <v>252595.37999999989</v>
      </c>
      <c r="V84" s="134">
        <v>189825.6764</v>
      </c>
      <c r="W84" s="150">
        <f t="shared" si="25"/>
        <v>151860.54112000001</v>
      </c>
      <c r="X84" s="130">
        <f t="shared" si="26"/>
        <v>404455.92</v>
      </c>
      <c r="Y84" s="131"/>
      <c r="Z84" s="132">
        <f t="shared" si="27"/>
        <v>846358.91999999993</v>
      </c>
      <c r="AA84" s="25"/>
      <c r="AB84" s="26"/>
      <c r="AC84" s="26">
        <v>179</v>
      </c>
      <c r="AD84" s="26" t="s">
        <v>105</v>
      </c>
      <c r="AE84" s="24">
        <v>846358.92</v>
      </c>
      <c r="AF84" s="24">
        <f t="shared" si="15"/>
        <v>846358.91999999993</v>
      </c>
      <c r="AG84" s="24">
        <f t="shared" si="28"/>
        <v>0</v>
      </c>
    </row>
    <row r="85" spans="1:33" s="27" customFormat="1" ht="16.5" x14ac:dyDescent="0.25">
      <c r="A85" s="28">
        <v>183</v>
      </c>
      <c r="B85" s="29" t="s">
        <v>106</v>
      </c>
      <c r="C85" s="30" t="b">
        <f t="shared" si="16"/>
        <v>1</v>
      </c>
      <c r="D85" s="135">
        <v>183</v>
      </c>
      <c r="E85" s="133" t="s">
        <v>106</v>
      </c>
      <c r="F85" s="120">
        <v>98.09</v>
      </c>
      <c r="G85" s="121">
        <f t="shared" si="17"/>
        <v>418416.63</v>
      </c>
      <c r="H85" s="121">
        <v>16.46875</v>
      </c>
      <c r="I85" s="121">
        <f t="shared" si="18"/>
        <v>39408.400000000001</v>
      </c>
      <c r="J85" s="121">
        <v>12</v>
      </c>
      <c r="K85" s="121">
        <f t="shared" si="19"/>
        <v>26218.080000000002</v>
      </c>
      <c r="L85" s="121">
        <v>0</v>
      </c>
      <c r="M85" s="121">
        <f t="shared" si="20"/>
        <v>0</v>
      </c>
      <c r="N85" s="122">
        <v>0</v>
      </c>
      <c r="O85" s="122">
        <f t="shared" si="21"/>
        <v>0</v>
      </c>
      <c r="P85" s="123">
        <f t="shared" si="22"/>
        <v>484043.11000000004</v>
      </c>
      <c r="Q85" s="124">
        <v>693028</v>
      </c>
      <c r="R85" s="125">
        <v>625768508.34939098</v>
      </c>
      <c r="S85" s="126">
        <f t="shared" si="23"/>
        <v>37997328.780228674</v>
      </c>
      <c r="T85" s="127">
        <v>0</v>
      </c>
      <c r="U85" s="128">
        <f t="shared" si="24"/>
        <v>0</v>
      </c>
      <c r="V85" s="134">
        <v>0</v>
      </c>
      <c r="W85" s="150" t="str">
        <f t="shared" si="25"/>
        <v>0</v>
      </c>
      <c r="X85" s="130">
        <f t="shared" si="26"/>
        <v>0</v>
      </c>
      <c r="Y85" s="131"/>
      <c r="Z85" s="132">
        <f t="shared" si="27"/>
        <v>693028</v>
      </c>
      <c r="AA85" s="25"/>
      <c r="AB85" s="26"/>
      <c r="AC85" s="26">
        <v>183</v>
      </c>
      <c r="AD85" s="26" t="s">
        <v>106</v>
      </c>
      <c r="AE85" s="24">
        <v>693028</v>
      </c>
      <c r="AF85" s="24">
        <f t="shared" si="15"/>
        <v>693028</v>
      </c>
      <c r="AG85" s="24">
        <f t="shared" si="28"/>
        <v>0</v>
      </c>
    </row>
    <row r="86" spans="1:33" s="27" customFormat="1" ht="16.5" x14ac:dyDescent="0.25">
      <c r="A86" s="28">
        <v>185</v>
      </c>
      <c r="B86" s="27" t="s">
        <v>107</v>
      </c>
      <c r="C86" s="27" t="b">
        <f t="shared" si="16"/>
        <v>1</v>
      </c>
      <c r="D86" s="135">
        <v>185</v>
      </c>
      <c r="E86" s="133" t="s">
        <v>107</v>
      </c>
      <c r="F86" s="120">
        <v>787.99</v>
      </c>
      <c r="G86" s="121">
        <f t="shared" si="17"/>
        <v>3361281.66</v>
      </c>
      <c r="H86" s="121">
        <v>503.86509999999998</v>
      </c>
      <c r="I86" s="121">
        <f t="shared" si="18"/>
        <v>1205708.8799999999</v>
      </c>
      <c r="J86" s="121">
        <v>284.29509999999999</v>
      </c>
      <c r="K86" s="121">
        <f t="shared" si="19"/>
        <v>621139.31000000006</v>
      </c>
      <c r="L86" s="121">
        <v>8.8331</v>
      </c>
      <c r="M86" s="121">
        <f t="shared" si="20"/>
        <v>7351.97</v>
      </c>
      <c r="N86" s="122">
        <v>0</v>
      </c>
      <c r="O86" s="122">
        <f t="shared" si="21"/>
        <v>0</v>
      </c>
      <c r="P86" s="123">
        <f t="shared" si="22"/>
        <v>5195481.8199999994</v>
      </c>
      <c r="Q86" s="124">
        <v>1256643</v>
      </c>
      <c r="R86" s="125">
        <v>1244130438.4212201</v>
      </c>
      <c r="S86" s="126">
        <f t="shared" si="23"/>
        <v>2469173.6705344748</v>
      </c>
      <c r="T86" s="127">
        <v>4896762.88</v>
      </c>
      <c r="U86" s="128">
        <f t="shared" si="24"/>
        <v>8835601.6999999993</v>
      </c>
      <c r="V86" s="134">
        <v>665653.17840000242</v>
      </c>
      <c r="W86" s="150">
        <f t="shared" si="25"/>
        <v>532522.54272000201</v>
      </c>
      <c r="X86" s="130">
        <f t="shared" si="26"/>
        <v>9368124.2400000002</v>
      </c>
      <c r="Y86" s="131"/>
      <c r="Z86" s="132">
        <f t="shared" si="27"/>
        <v>10624767.24</v>
      </c>
      <c r="AA86" s="25"/>
      <c r="AB86" s="26"/>
      <c r="AC86" s="26">
        <v>185</v>
      </c>
      <c r="AD86" s="26" t="s">
        <v>107</v>
      </c>
      <c r="AE86" s="24">
        <v>10624767.25</v>
      </c>
      <c r="AF86" s="24">
        <f t="shared" si="15"/>
        <v>10624767.24</v>
      </c>
      <c r="AG86" s="24">
        <f t="shared" si="28"/>
        <v>-9.9999997764825821E-3</v>
      </c>
    </row>
    <row r="87" spans="1:33" s="27" customFormat="1" ht="16.5" x14ac:dyDescent="0.25">
      <c r="A87" s="28">
        <v>187</v>
      </c>
      <c r="B87" s="27" t="s">
        <v>108</v>
      </c>
      <c r="C87" s="27" t="b">
        <f t="shared" si="16"/>
        <v>1</v>
      </c>
      <c r="D87" s="135">
        <v>187</v>
      </c>
      <c r="E87" s="133" t="s">
        <v>108</v>
      </c>
      <c r="F87" s="120">
        <v>101</v>
      </c>
      <c r="G87" s="121">
        <f t="shared" si="17"/>
        <v>430829.64</v>
      </c>
      <c r="H87" s="121">
        <v>42.184600000000003</v>
      </c>
      <c r="I87" s="121">
        <f t="shared" si="18"/>
        <v>100944.37</v>
      </c>
      <c r="J87" s="121">
        <v>31.675999999999998</v>
      </c>
      <c r="K87" s="121">
        <f t="shared" si="19"/>
        <v>69206.990000000005</v>
      </c>
      <c r="L87" s="121">
        <v>0</v>
      </c>
      <c r="M87" s="121">
        <f t="shared" si="20"/>
        <v>0</v>
      </c>
      <c r="N87" s="122">
        <v>0</v>
      </c>
      <c r="O87" s="122">
        <f t="shared" si="21"/>
        <v>0</v>
      </c>
      <c r="P87" s="123">
        <f t="shared" si="22"/>
        <v>600981</v>
      </c>
      <c r="Q87" s="124">
        <v>1283652</v>
      </c>
      <c r="R87" s="125">
        <v>1154062798.0895801</v>
      </c>
      <c r="S87" s="126">
        <f t="shared" si="23"/>
        <v>27357443.192292448</v>
      </c>
      <c r="T87" s="127">
        <v>0</v>
      </c>
      <c r="U87" s="128">
        <f t="shared" si="24"/>
        <v>0</v>
      </c>
      <c r="V87" s="134">
        <v>0</v>
      </c>
      <c r="W87" s="150" t="str">
        <f t="shared" si="25"/>
        <v>0</v>
      </c>
      <c r="X87" s="130">
        <f t="shared" si="26"/>
        <v>0</v>
      </c>
      <c r="Y87" s="131"/>
      <c r="Z87" s="132">
        <f t="shared" si="27"/>
        <v>1283652</v>
      </c>
      <c r="AA87" s="25"/>
      <c r="AB87" s="26"/>
      <c r="AC87" s="26">
        <v>187</v>
      </c>
      <c r="AD87" s="26" t="s">
        <v>108</v>
      </c>
      <c r="AE87" s="24">
        <v>1283652</v>
      </c>
      <c r="AF87" s="24">
        <f t="shared" si="15"/>
        <v>1283652</v>
      </c>
      <c r="AG87" s="24">
        <f t="shared" si="28"/>
        <v>0</v>
      </c>
    </row>
    <row r="88" spans="1:33" s="27" customFormat="1" ht="16.5" x14ac:dyDescent="0.25">
      <c r="A88" s="28">
        <v>189</v>
      </c>
      <c r="B88" s="27" t="s">
        <v>109</v>
      </c>
      <c r="C88" s="27" t="b">
        <f t="shared" si="16"/>
        <v>1</v>
      </c>
      <c r="D88" s="135">
        <v>189</v>
      </c>
      <c r="E88" s="133" t="s">
        <v>109</v>
      </c>
      <c r="F88" s="120">
        <v>459.48</v>
      </c>
      <c r="G88" s="121">
        <f t="shared" si="17"/>
        <v>1959976.27</v>
      </c>
      <c r="H88" s="121">
        <v>68.336199999999991</v>
      </c>
      <c r="I88" s="121">
        <f t="shared" si="18"/>
        <v>163523.06</v>
      </c>
      <c r="J88" s="121">
        <v>112.82429999999999</v>
      </c>
      <c r="K88" s="121">
        <f t="shared" si="19"/>
        <v>246503.04000000001</v>
      </c>
      <c r="L88" s="121">
        <v>1.55</v>
      </c>
      <c r="M88" s="121">
        <f t="shared" si="20"/>
        <v>1290.0999999999999</v>
      </c>
      <c r="N88" s="122">
        <v>0</v>
      </c>
      <c r="O88" s="122">
        <f t="shared" si="21"/>
        <v>0</v>
      </c>
      <c r="P88" s="123">
        <f t="shared" si="22"/>
        <v>2371292.4700000002</v>
      </c>
      <c r="Q88" s="124">
        <v>975181</v>
      </c>
      <c r="R88" s="125">
        <v>881182921.88634396</v>
      </c>
      <c r="S88" s="126">
        <f t="shared" si="23"/>
        <v>12894818.879105717</v>
      </c>
      <c r="T88" s="127">
        <v>0</v>
      </c>
      <c r="U88" s="128">
        <f t="shared" si="24"/>
        <v>1396111.4700000002</v>
      </c>
      <c r="V88" s="134">
        <v>0</v>
      </c>
      <c r="W88" s="150">
        <f t="shared" si="25"/>
        <v>0</v>
      </c>
      <c r="X88" s="130">
        <f t="shared" si="26"/>
        <v>1396111.47</v>
      </c>
      <c r="Y88" s="131"/>
      <c r="Z88" s="132">
        <f t="shared" si="27"/>
        <v>2371292.4699999997</v>
      </c>
      <c r="AA88" s="25"/>
      <c r="AB88" s="26"/>
      <c r="AC88" s="26">
        <v>189</v>
      </c>
      <c r="AD88" s="26" t="s">
        <v>109</v>
      </c>
      <c r="AE88" s="24">
        <v>2371292.4700000002</v>
      </c>
      <c r="AF88" s="24">
        <f t="shared" si="15"/>
        <v>2371292.4699999997</v>
      </c>
      <c r="AG88" s="24">
        <f t="shared" si="28"/>
        <v>0</v>
      </c>
    </row>
    <row r="89" spans="1:33" s="27" customFormat="1" ht="16.5" x14ac:dyDescent="0.25">
      <c r="A89" s="28">
        <v>191</v>
      </c>
      <c r="B89" s="27" t="s">
        <v>110</v>
      </c>
      <c r="C89" s="27" t="b">
        <f t="shared" si="16"/>
        <v>1</v>
      </c>
      <c r="D89" s="135">
        <v>191</v>
      </c>
      <c r="E89" s="133" t="s">
        <v>110</v>
      </c>
      <c r="F89" s="120">
        <v>857.39</v>
      </c>
      <c r="G89" s="121">
        <f t="shared" si="17"/>
        <v>3657317.08</v>
      </c>
      <c r="H89" s="121">
        <v>134.24414999999999</v>
      </c>
      <c r="I89" s="121">
        <f t="shared" si="18"/>
        <v>321235.51</v>
      </c>
      <c r="J89" s="121">
        <v>134.6386</v>
      </c>
      <c r="K89" s="121">
        <f t="shared" si="19"/>
        <v>294163.8</v>
      </c>
      <c r="L89" s="121">
        <v>4</v>
      </c>
      <c r="M89" s="121">
        <f t="shared" si="20"/>
        <v>3329.28</v>
      </c>
      <c r="N89" s="122">
        <v>0</v>
      </c>
      <c r="O89" s="122">
        <f t="shared" si="21"/>
        <v>0</v>
      </c>
      <c r="P89" s="123">
        <f t="shared" si="22"/>
        <v>4276045.67</v>
      </c>
      <c r="Q89" s="124">
        <v>4069063</v>
      </c>
      <c r="R89" s="125">
        <v>3658005112.25</v>
      </c>
      <c r="S89" s="126">
        <f t="shared" si="23"/>
        <v>27248897.715468422</v>
      </c>
      <c r="T89" s="127">
        <v>0</v>
      </c>
      <c r="U89" s="128">
        <f t="shared" si="24"/>
        <v>206982.66999999993</v>
      </c>
      <c r="V89" s="134">
        <v>0</v>
      </c>
      <c r="W89" s="150">
        <f t="shared" si="25"/>
        <v>0</v>
      </c>
      <c r="X89" s="130">
        <f t="shared" si="26"/>
        <v>206982.67</v>
      </c>
      <c r="Y89" s="131"/>
      <c r="Z89" s="132">
        <f t="shared" si="27"/>
        <v>4276045.67</v>
      </c>
      <c r="AA89" s="25"/>
      <c r="AB89" s="26"/>
      <c r="AC89" s="26">
        <v>191</v>
      </c>
      <c r="AD89" s="26" t="s">
        <v>110</v>
      </c>
      <c r="AE89" s="24">
        <v>4276045.79</v>
      </c>
      <c r="AF89" s="24">
        <f t="shared" si="15"/>
        <v>4276045.67</v>
      </c>
      <c r="AG89" s="24">
        <f t="shared" si="28"/>
        <v>-0.12000000011175871</v>
      </c>
    </row>
    <row r="90" spans="1:33" s="27" customFormat="1" ht="16.5" x14ac:dyDescent="0.25">
      <c r="A90" s="28">
        <v>195</v>
      </c>
      <c r="B90" s="27" t="s">
        <v>111</v>
      </c>
      <c r="C90" s="27" t="b">
        <f t="shared" si="16"/>
        <v>1</v>
      </c>
      <c r="D90" s="135">
        <v>195</v>
      </c>
      <c r="E90" s="133" t="s">
        <v>111</v>
      </c>
      <c r="F90" s="120">
        <v>520</v>
      </c>
      <c r="G90" s="121">
        <f t="shared" si="17"/>
        <v>2218132.7999999998</v>
      </c>
      <c r="H90" s="121">
        <v>90.1982</v>
      </c>
      <c r="I90" s="121">
        <f t="shared" si="18"/>
        <v>215837.08</v>
      </c>
      <c r="J90" s="121">
        <v>64.198900000000009</v>
      </c>
      <c r="K90" s="121">
        <f t="shared" si="19"/>
        <v>140264.32000000001</v>
      </c>
      <c r="L90" s="121">
        <v>1</v>
      </c>
      <c r="M90" s="121">
        <f t="shared" si="20"/>
        <v>832.32</v>
      </c>
      <c r="N90" s="122">
        <v>0</v>
      </c>
      <c r="O90" s="122">
        <f t="shared" si="21"/>
        <v>0</v>
      </c>
      <c r="P90" s="123">
        <f t="shared" si="22"/>
        <v>2575066.5199999996</v>
      </c>
      <c r="Q90" s="124">
        <v>1067325</v>
      </c>
      <c r="R90" s="125">
        <v>962540312.67118597</v>
      </c>
      <c r="S90" s="126">
        <f t="shared" si="23"/>
        <v>10671391.587317551</v>
      </c>
      <c r="T90" s="127">
        <v>0</v>
      </c>
      <c r="U90" s="128">
        <f t="shared" si="24"/>
        <v>1507741.5199999996</v>
      </c>
      <c r="V90" s="134">
        <v>0</v>
      </c>
      <c r="W90" s="150">
        <f t="shared" si="25"/>
        <v>0</v>
      </c>
      <c r="X90" s="130">
        <f t="shared" si="26"/>
        <v>1507741.52</v>
      </c>
      <c r="Y90" s="131"/>
      <c r="Z90" s="132">
        <f t="shared" si="27"/>
        <v>2575066.52</v>
      </c>
      <c r="AA90" s="25"/>
      <c r="AB90" s="26"/>
      <c r="AC90" s="26">
        <v>195</v>
      </c>
      <c r="AD90" s="26" t="s">
        <v>111</v>
      </c>
      <c r="AE90" s="24">
        <v>2575066.52</v>
      </c>
      <c r="AF90" s="24">
        <f t="shared" si="15"/>
        <v>2575066.52</v>
      </c>
      <c r="AG90" s="24">
        <f t="shared" si="28"/>
        <v>0</v>
      </c>
    </row>
    <row r="91" spans="1:33" s="27" customFormat="1" ht="16.5" x14ac:dyDescent="0.25">
      <c r="A91" s="28">
        <v>197</v>
      </c>
      <c r="B91" s="27" t="s">
        <v>112</v>
      </c>
      <c r="C91" s="27" t="b">
        <f t="shared" si="16"/>
        <v>1</v>
      </c>
      <c r="D91" s="135">
        <v>197</v>
      </c>
      <c r="E91" s="133" t="s">
        <v>112</v>
      </c>
      <c r="F91" s="120">
        <v>71</v>
      </c>
      <c r="G91" s="121">
        <f t="shared" si="17"/>
        <v>302860.44</v>
      </c>
      <c r="H91" s="121">
        <v>35.987250000000003</v>
      </c>
      <c r="I91" s="121">
        <f t="shared" si="18"/>
        <v>86114.61</v>
      </c>
      <c r="J91" s="121">
        <v>14.7653</v>
      </c>
      <c r="K91" s="121">
        <f t="shared" si="19"/>
        <v>32259.82</v>
      </c>
      <c r="L91" s="121">
        <v>2</v>
      </c>
      <c r="M91" s="121">
        <f t="shared" si="20"/>
        <v>1664.64</v>
      </c>
      <c r="N91" s="122">
        <v>0</v>
      </c>
      <c r="O91" s="122">
        <f t="shared" si="21"/>
        <v>0</v>
      </c>
      <c r="P91" s="123">
        <f t="shared" si="22"/>
        <v>422899.51</v>
      </c>
      <c r="Q91" s="124">
        <v>119303</v>
      </c>
      <c r="R91" s="125">
        <v>110219611.70844699</v>
      </c>
      <c r="S91" s="126">
        <f t="shared" si="23"/>
        <v>3062740.6014198638</v>
      </c>
      <c r="T91" s="127">
        <v>302531.05</v>
      </c>
      <c r="U91" s="128">
        <f t="shared" si="24"/>
        <v>606127.56000000006</v>
      </c>
      <c r="V91" s="134">
        <v>0</v>
      </c>
      <c r="W91" s="150">
        <f t="shared" si="25"/>
        <v>0</v>
      </c>
      <c r="X91" s="130">
        <f t="shared" si="26"/>
        <v>606127.56000000006</v>
      </c>
      <c r="Y91" s="131"/>
      <c r="Z91" s="132">
        <f t="shared" si="27"/>
        <v>725430.56</v>
      </c>
      <c r="AA91" s="25"/>
      <c r="AB91" s="26"/>
      <c r="AC91" s="26">
        <v>197</v>
      </c>
      <c r="AD91" s="26" t="s">
        <v>112</v>
      </c>
      <c r="AE91" s="24">
        <v>725429.68</v>
      </c>
      <c r="AF91" s="24">
        <f t="shared" si="15"/>
        <v>725430.56</v>
      </c>
      <c r="AG91" s="24">
        <f t="shared" si="28"/>
        <v>0.88000000000465661</v>
      </c>
    </row>
    <row r="92" spans="1:33" s="27" customFormat="1" ht="16.5" x14ac:dyDescent="0.25">
      <c r="A92" s="28">
        <v>199</v>
      </c>
      <c r="B92" s="27" t="s">
        <v>113</v>
      </c>
      <c r="C92" s="27" t="b">
        <f t="shared" si="16"/>
        <v>1</v>
      </c>
      <c r="D92" s="135">
        <v>199</v>
      </c>
      <c r="E92" s="133" t="s">
        <v>113</v>
      </c>
      <c r="F92" s="120">
        <v>2161.85</v>
      </c>
      <c r="G92" s="121">
        <f t="shared" si="17"/>
        <v>9221673.8300000001</v>
      </c>
      <c r="H92" s="121">
        <v>348.66895</v>
      </c>
      <c r="I92" s="121">
        <f t="shared" si="18"/>
        <v>834336.9</v>
      </c>
      <c r="J92" s="121">
        <v>464.70399999999995</v>
      </c>
      <c r="K92" s="121">
        <f t="shared" si="19"/>
        <v>1015303.89</v>
      </c>
      <c r="L92" s="121">
        <v>31.019199999999998</v>
      </c>
      <c r="M92" s="121">
        <f t="shared" si="20"/>
        <v>25817.9</v>
      </c>
      <c r="N92" s="122">
        <v>0.81010000000000004</v>
      </c>
      <c r="O92" s="122">
        <f t="shared" si="21"/>
        <v>3455.5949640000003</v>
      </c>
      <c r="P92" s="123">
        <f t="shared" si="22"/>
        <v>11100588.114964001</v>
      </c>
      <c r="Q92" s="124">
        <v>3125354</v>
      </c>
      <c r="R92" s="125">
        <v>2913056061.35394</v>
      </c>
      <c r="S92" s="126">
        <f t="shared" si="23"/>
        <v>8354790.5867555458</v>
      </c>
      <c r="T92" s="127">
        <v>0</v>
      </c>
      <c r="U92" s="128">
        <f t="shared" si="24"/>
        <v>7975234.1149640009</v>
      </c>
      <c r="V92" s="134">
        <v>190822.82340000104</v>
      </c>
      <c r="W92" s="150">
        <f t="shared" si="25"/>
        <v>152658.25872000083</v>
      </c>
      <c r="X92" s="130">
        <f t="shared" si="26"/>
        <v>8127892.3700000001</v>
      </c>
      <c r="Y92" s="131"/>
      <c r="Z92" s="132">
        <f t="shared" si="27"/>
        <v>11253246.370000001</v>
      </c>
      <c r="AA92" s="25"/>
      <c r="AB92" s="26"/>
      <c r="AC92" s="26">
        <v>199</v>
      </c>
      <c r="AD92" s="26" t="s">
        <v>113</v>
      </c>
      <c r="AE92" s="24">
        <v>11253246.25</v>
      </c>
      <c r="AF92" s="24">
        <f t="shared" si="15"/>
        <v>11253246.370000001</v>
      </c>
      <c r="AG92" s="24">
        <f t="shared" si="28"/>
        <v>0.12000000104308128</v>
      </c>
    </row>
    <row r="93" spans="1:33" s="27" customFormat="1" ht="16.5" x14ac:dyDescent="0.25">
      <c r="A93" s="28">
        <v>201</v>
      </c>
      <c r="B93" s="27" t="s">
        <v>114</v>
      </c>
      <c r="C93" s="27" t="b">
        <f t="shared" si="16"/>
        <v>1</v>
      </c>
      <c r="D93" s="135">
        <v>201</v>
      </c>
      <c r="E93" s="133" t="s">
        <v>114</v>
      </c>
      <c r="F93" s="120">
        <v>305</v>
      </c>
      <c r="G93" s="121">
        <f t="shared" si="17"/>
        <v>1301020.2</v>
      </c>
      <c r="H93" s="121">
        <v>90</v>
      </c>
      <c r="I93" s="121">
        <f t="shared" si="18"/>
        <v>215362.8</v>
      </c>
      <c r="J93" s="121">
        <v>65.9495</v>
      </c>
      <c r="K93" s="121">
        <f t="shared" si="19"/>
        <v>144089.10999999999</v>
      </c>
      <c r="L93" s="121">
        <v>0</v>
      </c>
      <c r="M93" s="121">
        <f t="shared" si="20"/>
        <v>0</v>
      </c>
      <c r="N93" s="122">
        <v>0</v>
      </c>
      <c r="O93" s="122">
        <f t="shared" si="21"/>
        <v>0</v>
      </c>
      <c r="P93" s="123">
        <f t="shared" si="22"/>
        <v>1660472.1099999999</v>
      </c>
      <c r="Q93" s="124">
        <v>413492</v>
      </c>
      <c r="R93" s="125">
        <v>455407907.13805699</v>
      </c>
      <c r="S93" s="126">
        <f t="shared" si="23"/>
        <v>5060087.8570895223</v>
      </c>
      <c r="T93" s="127">
        <v>359323.22</v>
      </c>
      <c r="U93" s="128">
        <f t="shared" si="24"/>
        <v>1606303.3299999998</v>
      </c>
      <c r="V93" s="134">
        <v>646353.01040000026</v>
      </c>
      <c r="W93" s="150">
        <f t="shared" si="25"/>
        <v>517082.40832000022</v>
      </c>
      <c r="X93" s="130">
        <f t="shared" si="26"/>
        <v>2123385.7400000002</v>
      </c>
      <c r="Y93" s="131"/>
      <c r="Z93" s="132">
        <f t="shared" si="27"/>
        <v>2536877.7400000002</v>
      </c>
      <c r="AA93" s="25"/>
      <c r="AB93" s="26"/>
      <c r="AC93" s="26">
        <v>201</v>
      </c>
      <c r="AD93" s="26" t="s">
        <v>114</v>
      </c>
      <c r="AE93" s="24">
        <v>2536877.7400000002</v>
      </c>
      <c r="AF93" s="24">
        <f t="shared" si="15"/>
        <v>2536877.7400000002</v>
      </c>
      <c r="AG93" s="24">
        <f t="shared" si="28"/>
        <v>0</v>
      </c>
    </row>
    <row r="94" spans="1:33" s="27" customFormat="1" ht="16.5" x14ac:dyDescent="0.25">
      <c r="A94" s="28">
        <v>203</v>
      </c>
      <c r="B94" s="27" t="s">
        <v>115</v>
      </c>
      <c r="C94" s="27" t="b">
        <f t="shared" si="16"/>
        <v>1</v>
      </c>
      <c r="D94" s="135">
        <v>203</v>
      </c>
      <c r="E94" s="133" t="s">
        <v>115</v>
      </c>
      <c r="F94" s="120">
        <v>72.94</v>
      </c>
      <c r="G94" s="121">
        <f t="shared" si="17"/>
        <v>311135.78000000003</v>
      </c>
      <c r="H94" s="121">
        <v>28.897600000000001</v>
      </c>
      <c r="I94" s="121">
        <f t="shared" si="18"/>
        <v>69149.64</v>
      </c>
      <c r="J94" s="121">
        <v>17.516999999999999</v>
      </c>
      <c r="K94" s="121">
        <f t="shared" si="19"/>
        <v>38271.839999999997</v>
      </c>
      <c r="L94" s="121">
        <v>1</v>
      </c>
      <c r="M94" s="121">
        <f t="shared" si="20"/>
        <v>832.32</v>
      </c>
      <c r="N94" s="122">
        <v>0</v>
      </c>
      <c r="O94" s="122">
        <f t="shared" si="21"/>
        <v>0</v>
      </c>
      <c r="P94" s="123">
        <f t="shared" si="22"/>
        <v>419389.58</v>
      </c>
      <c r="Q94" s="124">
        <v>160018</v>
      </c>
      <c r="R94" s="125">
        <v>146301763.08944601</v>
      </c>
      <c r="S94" s="126">
        <f t="shared" si="23"/>
        <v>5062765.180826297</v>
      </c>
      <c r="T94" s="127">
        <v>115202.11</v>
      </c>
      <c r="U94" s="128">
        <f t="shared" si="24"/>
        <v>374573.69</v>
      </c>
      <c r="V94" s="134">
        <v>0</v>
      </c>
      <c r="W94" s="150">
        <f t="shared" si="25"/>
        <v>0</v>
      </c>
      <c r="X94" s="130">
        <f t="shared" si="26"/>
        <v>374573.69</v>
      </c>
      <c r="Y94" s="131"/>
      <c r="Z94" s="132">
        <f t="shared" si="27"/>
        <v>534591.68999999994</v>
      </c>
      <c r="AA94" s="25"/>
      <c r="AB94" s="26"/>
      <c r="AC94" s="26">
        <v>203</v>
      </c>
      <c r="AD94" s="26" t="s">
        <v>115</v>
      </c>
      <c r="AE94" s="24">
        <v>534591.68999999994</v>
      </c>
      <c r="AF94" s="24">
        <f t="shared" si="15"/>
        <v>534591.68999999994</v>
      </c>
      <c r="AG94" s="24">
        <f t="shared" si="28"/>
        <v>0</v>
      </c>
    </row>
    <row r="95" spans="1:33" s="27" customFormat="1" ht="16.5" x14ac:dyDescent="0.25">
      <c r="A95" s="28">
        <v>209</v>
      </c>
      <c r="B95" s="27" t="s">
        <v>116</v>
      </c>
      <c r="C95" s="27" t="b">
        <f t="shared" si="16"/>
        <v>1</v>
      </c>
      <c r="D95" s="135">
        <v>209</v>
      </c>
      <c r="E95" s="133" t="s">
        <v>116</v>
      </c>
      <c r="F95" s="120">
        <v>137</v>
      </c>
      <c r="G95" s="121">
        <f t="shared" si="17"/>
        <v>584392.68000000005</v>
      </c>
      <c r="H95" s="121">
        <v>63.485849999999999</v>
      </c>
      <c r="I95" s="121">
        <f t="shared" si="18"/>
        <v>151916.56</v>
      </c>
      <c r="J95" s="121">
        <v>39.233400000000003</v>
      </c>
      <c r="K95" s="121">
        <f t="shared" si="19"/>
        <v>85718.7</v>
      </c>
      <c r="L95" s="121">
        <v>0</v>
      </c>
      <c r="M95" s="121">
        <f t="shared" si="20"/>
        <v>0</v>
      </c>
      <c r="N95" s="122">
        <v>0</v>
      </c>
      <c r="O95" s="122">
        <f t="shared" si="21"/>
        <v>0</v>
      </c>
      <c r="P95" s="123">
        <f t="shared" si="22"/>
        <v>822027.94</v>
      </c>
      <c r="Q95" s="124">
        <v>254412</v>
      </c>
      <c r="R95" s="125">
        <v>231032727.33171299</v>
      </c>
      <c r="S95" s="126">
        <f t="shared" si="23"/>
        <v>3639121.5890109842</v>
      </c>
      <c r="T95" s="127">
        <v>452832.87</v>
      </c>
      <c r="U95" s="128">
        <f t="shared" si="24"/>
        <v>1020448.8099999999</v>
      </c>
      <c r="V95" s="134">
        <v>0</v>
      </c>
      <c r="W95" s="150">
        <f t="shared" si="25"/>
        <v>0</v>
      </c>
      <c r="X95" s="130">
        <f t="shared" si="26"/>
        <v>1020448.81</v>
      </c>
      <c r="Y95" s="131"/>
      <c r="Z95" s="132">
        <f t="shared" si="27"/>
        <v>1274860.81</v>
      </c>
      <c r="AA95" s="25"/>
      <c r="AB95" s="26"/>
      <c r="AC95" s="26">
        <v>209</v>
      </c>
      <c r="AD95" s="26" t="s">
        <v>116</v>
      </c>
      <c r="AE95" s="24">
        <v>1274859.93</v>
      </c>
      <c r="AF95" s="24">
        <f t="shared" si="15"/>
        <v>1274860.81</v>
      </c>
      <c r="AG95" s="24">
        <f t="shared" si="28"/>
        <v>0.88000000012107193</v>
      </c>
    </row>
    <row r="96" spans="1:33" s="27" customFormat="1" ht="16.5" x14ac:dyDescent="0.25">
      <c r="A96" s="28">
        <v>211</v>
      </c>
      <c r="B96" s="27" t="s">
        <v>117</v>
      </c>
      <c r="C96" s="27" t="b">
        <f t="shared" si="16"/>
        <v>1</v>
      </c>
      <c r="D96" s="135">
        <v>211</v>
      </c>
      <c r="E96" s="133" t="s">
        <v>117</v>
      </c>
      <c r="F96" s="120">
        <v>413.58</v>
      </c>
      <c r="G96" s="121">
        <f t="shared" si="17"/>
        <v>1764183.39</v>
      </c>
      <c r="H96" s="121">
        <v>19.87735</v>
      </c>
      <c r="I96" s="121">
        <f t="shared" si="18"/>
        <v>47564.91</v>
      </c>
      <c r="J96" s="121">
        <v>51.634699999999995</v>
      </c>
      <c r="K96" s="121">
        <f t="shared" si="19"/>
        <v>112813.56</v>
      </c>
      <c r="L96" s="121">
        <v>3</v>
      </c>
      <c r="M96" s="121">
        <f t="shared" si="20"/>
        <v>2496.96</v>
      </c>
      <c r="N96" s="122">
        <v>0</v>
      </c>
      <c r="O96" s="122">
        <f t="shared" si="21"/>
        <v>0</v>
      </c>
      <c r="P96" s="123">
        <f t="shared" si="22"/>
        <v>1927058.8199999998</v>
      </c>
      <c r="Q96" s="124">
        <v>1072101</v>
      </c>
      <c r="R96" s="125">
        <v>971372470.76290703</v>
      </c>
      <c r="S96" s="126">
        <f t="shared" si="23"/>
        <v>48868308.439651512</v>
      </c>
      <c r="T96" s="127">
        <v>0</v>
      </c>
      <c r="U96" s="128">
        <f t="shared" si="24"/>
        <v>854957.81999999983</v>
      </c>
      <c r="V96" s="134">
        <v>0</v>
      </c>
      <c r="W96" s="150">
        <f t="shared" si="25"/>
        <v>0</v>
      </c>
      <c r="X96" s="130">
        <f t="shared" si="26"/>
        <v>854957.82</v>
      </c>
      <c r="Y96" s="131"/>
      <c r="Z96" s="132">
        <f t="shared" si="27"/>
        <v>1927058.8199999998</v>
      </c>
      <c r="AA96" s="25"/>
      <c r="AB96" s="26"/>
      <c r="AC96" s="26">
        <v>211</v>
      </c>
      <c r="AD96" s="26" t="s">
        <v>117</v>
      </c>
      <c r="AE96" s="24">
        <v>1927058.7</v>
      </c>
      <c r="AF96" s="24">
        <f t="shared" si="15"/>
        <v>1927058.8199999998</v>
      </c>
      <c r="AG96" s="24">
        <f t="shared" si="28"/>
        <v>0.11999999987892807</v>
      </c>
    </row>
    <row r="97" spans="1:33" s="27" customFormat="1" ht="16.5" x14ac:dyDescent="0.25">
      <c r="A97" s="28">
        <v>213</v>
      </c>
      <c r="B97" s="27" t="s">
        <v>118</v>
      </c>
      <c r="C97" s="27" t="b">
        <f t="shared" si="16"/>
        <v>1</v>
      </c>
      <c r="D97" s="135">
        <v>213</v>
      </c>
      <c r="E97" s="133" t="s">
        <v>118</v>
      </c>
      <c r="F97" s="120">
        <v>182</v>
      </c>
      <c r="G97" s="121">
        <f t="shared" si="17"/>
        <v>776346.48</v>
      </c>
      <c r="H97" s="121">
        <v>34</v>
      </c>
      <c r="I97" s="121">
        <f t="shared" si="18"/>
        <v>81359.28</v>
      </c>
      <c r="J97" s="121">
        <v>40.359000000000002</v>
      </c>
      <c r="K97" s="121">
        <f t="shared" si="19"/>
        <v>88177.96</v>
      </c>
      <c r="L97" s="121">
        <v>1.2628999999999999</v>
      </c>
      <c r="M97" s="121">
        <f t="shared" si="20"/>
        <v>1051.1400000000001</v>
      </c>
      <c r="N97" s="122">
        <v>0</v>
      </c>
      <c r="O97" s="122">
        <f t="shared" si="21"/>
        <v>0</v>
      </c>
      <c r="P97" s="123">
        <f t="shared" si="22"/>
        <v>946934.86</v>
      </c>
      <c r="Q97" s="124">
        <v>344267</v>
      </c>
      <c r="R97" s="125">
        <v>312918973.34171599</v>
      </c>
      <c r="S97" s="126">
        <f t="shared" si="23"/>
        <v>9203499.2159328237</v>
      </c>
      <c r="T97" s="127">
        <v>0</v>
      </c>
      <c r="U97" s="128">
        <f t="shared" si="24"/>
        <v>602667.86</v>
      </c>
      <c r="V97" s="134">
        <v>362135.83959999995</v>
      </c>
      <c r="W97" s="150">
        <f t="shared" si="25"/>
        <v>289708.67167999997</v>
      </c>
      <c r="X97" s="130">
        <f t="shared" si="26"/>
        <v>892376.53</v>
      </c>
      <c r="Y97" s="131"/>
      <c r="Z97" s="132">
        <f t="shared" si="27"/>
        <v>1236643.53</v>
      </c>
      <c r="AA97" s="25"/>
      <c r="AB97" s="26"/>
      <c r="AC97" s="26">
        <v>213</v>
      </c>
      <c r="AD97" s="26" t="s">
        <v>118</v>
      </c>
      <c r="AE97" s="24">
        <v>1236643.53</v>
      </c>
      <c r="AF97" s="24">
        <f t="shared" si="15"/>
        <v>1236643.53</v>
      </c>
      <c r="AG97" s="24">
        <f t="shared" si="28"/>
        <v>0</v>
      </c>
    </row>
    <row r="98" spans="1:33" s="27" customFormat="1" ht="16.5" x14ac:dyDescent="0.25">
      <c r="A98" s="28">
        <v>215</v>
      </c>
      <c r="B98" s="27" t="s">
        <v>119</v>
      </c>
      <c r="C98" s="27" t="b">
        <f t="shared" si="16"/>
        <v>1</v>
      </c>
      <c r="D98" s="135">
        <v>215</v>
      </c>
      <c r="E98" s="133" t="s">
        <v>119</v>
      </c>
      <c r="F98" s="120">
        <v>514.64</v>
      </c>
      <c r="G98" s="121">
        <f t="shared" si="17"/>
        <v>2195268.9700000002</v>
      </c>
      <c r="H98" s="121">
        <v>22</v>
      </c>
      <c r="I98" s="121">
        <f t="shared" si="18"/>
        <v>52644.24</v>
      </c>
      <c r="J98" s="121">
        <v>84.438000000000002</v>
      </c>
      <c r="K98" s="121">
        <f t="shared" si="19"/>
        <v>184483.52</v>
      </c>
      <c r="L98" s="121">
        <v>2</v>
      </c>
      <c r="M98" s="121">
        <f t="shared" si="20"/>
        <v>1664.64</v>
      </c>
      <c r="N98" s="122">
        <v>0</v>
      </c>
      <c r="O98" s="122">
        <f t="shared" si="21"/>
        <v>0</v>
      </c>
      <c r="P98" s="123">
        <f t="shared" si="22"/>
        <v>2434061.3700000006</v>
      </c>
      <c r="Q98" s="124">
        <v>1587207</v>
      </c>
      <c r="R98" s="125">
        <v>1453811387.18257</v>
      </c>
      <c r="S98" s="126">
        <f t="shared" si="23"/>
        <v>66082335.781025909</v>
      </c>
      <c r="T98" s="127">
        <v>0</v>
      </c>
      <c r="U98" s="128">
        <f t="shared" si="24"/>
        <v>846854.37000000058</v>
      </c>
      <c r="V98" s="134">
        <v>0</v>
      </c>
      <c r="W98" s="150">
        <f t="shared" si="25"/>
        <v>0</v>
      </c>
      <c r="X98" s="130">
        <f t="shared" si="26"/>
        <v>846854.37</v>
      </c>
      <c r="Y98" s="131"/>
      <c r="Z98" s="132">
        <f t="shared" si="27"/>
        <v>2434061.37</v>
      </c>
      <c r="AA98" s="25"/>
      <c r="AB98" s="26"/>
      <c r="AC98" s="26">
        <v>215</v>
      </c>
      <c r="AD98" s="26" t="s">
        <v>119</v>
      </c>
      <c r="AE98" s="24">
        <v>2434061.37</v>
      </c>
      <c r="AF98" s="24">
        <f t="shared" si="15"/>
        <v>2434061.37</v>
      </c>
      <c r="AG98" s="24">
        <f t="shared" si="28"/>
        <v>0</v>
      </c>
    </row>
    <row r="99" spans="1:33" s="27" customFormat="1" ht="16.5" x14ac:dyDescent="0.25">
      <c r="A99" s="28">
        <v>219</v>
      </c>
      <c r="B99" s="27" t="s">
        <v>120</v>
      </c>
      <c r="C99" s="27" t="b">
        <f t="shared" si="16"/>
        <v>1</v>
      </c>
      <c r="D99" s="135">
        <v>219</v>
      </c>
      <c r="E99" s="133" t="s">
        <v>120</v>
      </c>
      <c r="F99" s="120">
        <v>234</v>
      </c>
      <c r="G99" s="121">
        <f t="shared" si="17"/>
        <v>998159.76</v>
      </c>
      <c r="H99" s="121">
        <v>104</v>
      </c>
      <c r="I99" s="121">
        <f t="shared" si="18"/>
        <v>248863.68</v>
      </c>
      <c r="J99" s="121">
        <v>52.302799999999998</v>
      </c>
      <c r="K99" s="121">
        <f t="shared" si="19"/>
        <v>114273.25</v>
      </c>
      <c r="L99" s="121">
        <v>1.7355999999999998</v>
      </c>
      <c r="M99" s="121">
        <f t="shared" si="20"/>
        <v>1444.57</v>
      </c>
      <c r="N99" s="122">
        <v>0</v>
      </c>
      <c r="O99" s="122">
        <f t="shared" si="21"/>
        <v>0</v>
      </c>
      <c r="P99" s="123">
        <f t="shared" si="22"/>
        <v>1362741.26</v>
      </c>
      <c r="Q99" s="124">
        <v>243918</v>
      </c>
      <c r="R99" s="125">
        <v>225274335.30875099</v>
      </c>
      <c r="S99" s="126">
        <f t="shared" si="23"/>
        <v>2166099.3779687593</v>
      </c>
      <c r="T99" s="127">
        <v>1080372.26</v>
      </c>
      <c r="U99" s="128">
        <f t="shared" si="24"/>
        <v>2199195.52</v>
      </c>
      <c r="V99" s="134">
        <v>333786.91199999955</v>
      </c>
      <c r="W99" s="150">
        <f t="shared" si="25"/>
        <v>267029.52959999966</v>
      </c>
      <c r="X99" s="130">
        <f t="shared" si="26"/>
        <v>2466225.0499999998</v>
      </c>
      <c r="Y99" s="131"/>
      <c r="Z99" s="132">
        <f t="shared" si="27"/>
        <v>2710143.05</v>
      </c>
      <c r="AA99" s="25"/>
      <c r="AB99" s="26"/>
      <c r="AC99" s="26">
        <v>219</v>
      </c>
      <c r="AD99" s="26" t="s">
        <v>120</v>
      </c>
      <c r="AE99" s="24">
        <v>2710143.05</v>
      </c>
      <c r="AF99" s="24">
        <f t="shared" si="15"/>
        <v>2710143.05</v>
      </c>
      <c r="AG99" s="24">
        <f t="shared" si="28"/>
        <v>0</v>
      </c>
    </row>
    <row r="100" spans="1:33" s="27" customFormat="1" ht="16.5" x14ac:dyDescent="0.25">
      <c r="A100" s="28">
        <v>221</v>
      </c>
      <c r="B100" s="27" t="s">
        <v>121</v>
      </c>
      <c r="C100" s="27" t="b">
        <f t="shared" si="16"/>
        <v>1</v>
      </c>
      <c r="D100" s="135">
        <v>221</v>
      </c>
      <c r="E100" s="133" t="s">
        <v>121</v>
      </c>
      <c r="F100" s="120">
        <v>37.200000000000003</v>
      </c>
      <c r="G100" s="121">
        <f t="shared" si="17"/>
        <v>158681.81</v>
      </c>
      <c r="H100" s="121">
        <v>17.894750000000002</v>
      </c>
      <c r="I100" s="121">
        <f t="shared" si="18"/>
        <v>42820.71</v>
      </c>
      <c r="J100" s="121">
        <v>9</v>
      </c>
      <c r="K100" s="121">
        <f t="shared" si="19"/>
        <v>19663.560000000001</v>
      </c>
      <c r="L100" s="121">
        <v>0</v>
      </c>
      <c r="M100" s="121">
        <f t="shared" si="20"/>
        <v>0</v>
      </c>
      <c r="N100" s="122">
        <v>0</v>
      </c>
      <c r="O100" s="122">
        <f t="shared" si="21"/>
        <v>0</v>
      </c>
      <c r="P100" s="123">
        <f t="shared" si="22"/>
        <v>221166.07999999999</v>
      </c>
      <c r="Q100" s="124">
        <v>128951</v>
      </c>
      <c r="R100" s="125">
        <v>223279214.77589399</v>
      </c>
      <c r="S100" s="126">
        <f t="shared" si="23"/>
        <v>12477358.710006788</v>
      </c>
      <c r="T100" s="127">
        <v>0</v>
      </c>
      <c r="U100" s="128">
        <f t="shared" si="24"/>
        <v>92215.079999999987</v>
      </c>
      <c r="V100" s="134">
        <v>182713.82360000006</v>
      </c>
      <c r="W100" s="150">
        <f t="shared" si="25"/>
        <v>146171.05888000006</v>
      </c>
      <c r="X100" s="130">
        <f t="shared" si="26"/>
        <v>238386.14</v>
      </c>
      <c r="Y100" s="131"/>
      <c r="Z100" s="132">
        <f t="shared" si="27"/>
        <v>367337.14</v>
      </c>
      <c r="AA100" s="25"/>
      <c r="AB100" s="26"/>
      <c r="AC100" s="26">
        <v>221</v>
      </c>
      <c r="AD100" s="26" t="s">
        <v>121</v>
      </c>
      <c r="AE100" s="24">
        <v>367337.02</v>
      </c>
      <c r="AF100" s="24">
        <f t="shared" si="15"/>
        <v>367337.14</v>
      </c>
      <c r="AG100" s="24">
        <f t="shared" si="28"/>
        <v>0.11999999999534339</v>
      </c>
    </row>
    <row r="101" spans="1:33" s="27" customFormat="1" ht="16.5" x14ac:dyDescent="0.25">
      <c r="A101" s="28">
        <v>222</v>
      </c>
      <c r="B101" s="27" t="s">
        <v>122</v>
      </c>
      <c r="C101" s="27" t="b">
        <f t="shared" si="16"/>
        <v>1</v>
      </c>
      <c r="D101" s="135">
        <v>222</v>
      </c>
      <c r="E101" s="133" t="s">
        <v>122</v>
      </c>
      <c r="F101" s="120">
        <v>2.67</v>
      </c>
      <c r="G101" s="121">
        <f t="shared" si="17"/>
        <v>11389.26</v>
      </c>
      <c r="H101" s="121">
        <v>0</v>
      </c>
      <c r="I101" s="121">
        <f t="shared" si="18"/>
        <v>0</v>
      </c>
      <c r="J101" s="121">
        <v>0</v>
      </c>
      <c r="K101" s="121">
        <f t="shared" si="19"/>
        <v>0</v>
      </c>
      <c r="L101" s="121">
        <v>0</v>
      </c>
      <c r="M101" s="121">
        <f t="shared" si="20"/>
        <v>0</v>
      </c>
      <c r="N101" s="122">
        <v>0</v>
      </c>
      <c r="O101" s="122">
        <f t="shared" si="21"/>
        <v>0</v>
      </c>
      <c r="P101" s="123">
        <f t="shared" si="22"/>
        <v>11389.26</v>
      </c>
      <c r="Q101" s="124">
        <v>131844</v>
      </c>
      <c r="R101" s="125">
        <v>118272019.032717</v>
      </c>
      <c r="S101" s="126">
        <f t="shared" si="23"/>
        <v>0</v>
      </c>
      <c r="T101" s="127">
        <v>0</v>
      </c>
      <c r="U101" s="128">
        <f t="shared" si="24"/>
        <v>0</v>
      </c>
      <c r="V101" s="134">
        <v>0</v>
      </c>
      <c r="W101" s="150" t="str">
        <f t="shared" si="25"/>
        <v>0</v>
      </c>
      <c r="X101" s="130">
        <f t="shared" si="26"/>
        <v>0</v>
      </c>
      <c r="Y101" s="131"/>
      <c r="Z101" s="132">
        <f t="shared" si="27"/>
        <v>131844</v>
      </c>
      <c r="AA101" s="25"/>
      <c r="AB101" s="26"/>
      <c r="AC101" s="26">
        <v>222</v>
      </c>
      <c r="AD101" s="26" t="s">
        <v>122</v>
      </c>
      <c r="AE101" s="24">
        <v>131844</v>
      </c>
      <c r="AF101" s="24">
        <f t="shared" si="15"/>
        <v>131844</v>
      </c>
      <c r="AG101" s="24">
        <f t="shared" si="28"/>
        <v>0</v>
      </c>
    </row>
    <row r="102" spans="1:33" s="27" customFormat="1" ht="16.5" x14ac:dyDescent="0.25">
      <c r="A102" s="28">
        <v>223</v>
      </c>
      <c r="B102" s="27" t="s">
        <v>123</v>
      </c>
      <c r="C102" s="27" t="b">
        <f t="shared" si="16"/>
        <v>1</v>
      </c>
      <c r="D102" s="135">
        <v>223</v>
      </c>
      <c r="E102" s="133" t="s">
        <v>123</v>
      </c>
      <c r="F102" s="120">
        <v>1112</v>
      </c>
      <c r="G102" s="121">
        <f t="shared" si="17"/>
        <v>4743391.68</v>
      </c>
      <c r="H102" s="121">
        <v>114.26435000000001</v>
      </c>
      <c r="I102" s="121">
        <f t="shared" si="18"/>
        <v>273425.45</v>
      </c>
      <c r="J102" s="121">
        <v>261.80040000000002</v>
      </c>
      <c r="K102" s="121">
        <f t="shared" si="19"/>
        <v>571991.99</v>
      </c>
      <c r="L102" s="121">
        <v>12.2667</v>
      </c>
      <c r="M102" s="121">
        <f t="shared" si="20"/>
        <v>10209.82</v>
      </c>
      <c r="N102" s="122">
        <v>0</v>
      </c>
      <c r="O102" s="122">
        <f t="shared" si="21"/>
        <v>0</v>
      </c>
      <c r="P102" s="123">
        <f t="shared" si="22"/>
        <v>5599018.9400000004</v>
      </c>
      <c r="Q102" s="124">
        <v>2357569</v>
      </c>
      <c r="R102" s="125">
        <v>2122559793.01108</v>
      </c>
      <c r="S102" s="126">
        <f t="shared" si="23"/>
        <v>18575870.71567886</v>
      </c>
      <c r="T102" s="127">
        <v>0</v>
      </c>
      <c r="U102" s="128">
        <f t="shared" si="24"/>
        <v>3241449.9400000004</v>
      </c>
      <c r="V102" s="134">
        <v>0</v>
      </c>
      <c r="W102" s="150">
        <f t="shared" si="25"/>
        <v>0</v>
      </c>
      <c r="X102" s="130">
        <f t="shared" si="26"/>
        <v>3241449.94</v>
      </c>
      <c r="Y102" s="131"/>
      <c r="Z102" s="132">
        <f t="shared" si="27"/>
        <v>5599018.9399999995</v>
      </c>
      <c r="AA102" s="25"/>
      <c r="AB102" s="26"/>
      <c r="AC102" s="26">
        <v>223</v>
      </c>
      <c r="AD102" s="26" t="s">
        <v>123</v>
      </c>
      <c r="AE102" s="24">
        <v>5599019.0599999996</v>
      </c>
      <c r="AF102" s="24">
        <f t="shared" si="15"/>
        <v>5599018.9399999995</v>
      </c>
      <c r="AG102" s="24">
        <f t="shared" si="28"/>
        <v>-0.12000000011175871</v>
      </c>
    </row>
    <row r="103" spans="1:33" s="27" customFormat="1" ht="16.5" x14ac:dyDescent="0.25">
      <c r="A103" s="28">
        <v>225</v>
      </c>
      <c r="B103" s="27" t="s">
        <v>124</v>
      </c>
      <c r="C103" s="27" t="b">
        <f t="shared" si="16"/>
        <v>1</v>
      </c>
      <c r="D103" s="135">
        <v>225</v>
      </c>
      <c r="E103" s="133" t="s">
        <v>124</v>
      </c>
      <c r="F103" s="120">
        <v>1372</v>
      </c>
      <c r="G103" s="121">
        <f t="shared" si="17"/>
        <v>5852458.0800000001</v>
      </c>
      <c r="H103" s="121">
        <v>229.1447</v>
      </c>
      <c r="I103" s="121">
        <f t="shared" si="18"/>
        <v>548324.93999999994</v>
      </c>
      <c r="J103" s="121">
        <v>267.35390000000001</v>
      </c>
      <c r="K103" s="121">
        <f t="shared" si="19"/>
        <v>584125.49</v>
      </c>
      <c r="L103" s="121">
        <v>40.303899999999999</v>
      </c>
      <c r="M103" s="121">
        <f t="shared" si="20"/>
        <v>33545.74</v>
      </c>
      <c r="N103" s="122">
        <v>0</v>
      </c>
      <c r="O103" s="122">
        <f t="shared" si="21"/>
        <v>0</v>
      </c>
      <c r="P103" s="123">
        <f t="shared" si="22"/>
        <v>7018454.25</v>
      </c>
      <c r="Q103" s="124">
        <v>6813213</v>
      </c>
      <c r="R103" s="125">
        <v>6360222126.2224598</v>
      </c>
      <c r="S103" s="126">
        <f t="shared" si="23"/>
        <v>27756357.12378449</v>
      </c>
      <c r="T103" s="127">
        <v>0</v>
      </c>
      <c r="U103" s="128">
        <f t="shared" si="24"/>
        <v>205241.25</v>
      </c>
      <c r="V103" s="134">
        <v>0</v>
      </c>
      <c r="W103" s="150">
        <f t="shared" si="25"/>
        <v>0</v>
      </c>
      <c r="X103" s="130">
        <f t="shared" si="26"/>
        <v>205241.25</v>
      </c>
      <c r="Y103" s="131"/>
      <c r="Z103" s="132">
        <f t="shared" si="27"/>
        <v>7018454.25</v>
      </c>
      <c r="AA103" s="25"/>
      <c r="AB103" s="26"/>
      <c r="AC103" s="26">
        <v>225</v>
      </c>
      <c r="AD103" s="26" t="s">
        <v>124</v>
      </c>
      <c r="AE103" s="24">
        <v>7018454.25</v>
      </c>
      <c r="AF103" s="24">
        <f t="shared" si="15"/>
        <v>7018454.25</v>
      </c>
      <c r="AG103" s="24">
        <f t="shared" si="28"/>
        <v>0</v>
      </c>
    </row>
    <row r="104" spans="1:33" s="27" customFormat="1" ht="16.5" x14ac:dyDescent="0.25">
      <c r="A104" s="28">
        <v>227</v>
      </c>
      <c r="B104" s="27" t="s">
        <v>125</v>
      </c>
      <c r="C104" s="27" t="b">
        <f t="shared" si="16"/>
        <v>1</v>
      </c>
      <c r="D104" s="135">
        <v>227</v>
      </c>
      <c r="E104" s="133" t="s">
        <v>125</v>
      </c>
      <c r="F104" s="120">
        <v>277</v>
      </c>
      <c r="G104" s="121">
        <f t="shared" si="17"/>
        <v>1181582.28</v>
      </c>
      <c r="H104" s="121">
        <v>14.823550000000001</v>
      </c>
      <c r="I104" s="121">
        <f t="shared" si="18"/>
        <v>35471.57</v>
      </c>
      <c r="J104" s="121">
        <v>60.9938</v>
      </c>
      <c r="K104" s="121">
        <f t="shared" si="19"/>
        <v>133261.69</v>
      </c>
      <c r="L104" s="121">
        <v>1.58</v>
      </c>
      <c r="M104" s="121">
        <f t="shared" si="20"/>
        <v>1315.07</v>
      </c>
      <c r="N104" s="122">
        <v>0.6</v>
      </c>
      <c r="O104" s="122">
        <f t="shared" si="21"/>
        <v>2559.384</v>
      </c>
      <c r="P104" s="123">
        <f t="shared" si="22"/>
        <v>1354189.9940000002</v>
      </c>
      <c r="Q104" s="124">
        <v>992290</v>
      </c>
      <c r="R104" s="125">
        <v>896190140.20408201</v>
      </c>
      <c r="S104" s="126">
        <f t="shared" si="23"/>
        <v>60457187.394657955</v>
      </c>
      <c r="T104" s="127">
        <v>0</v>
      </c>
      <c r="U104" s="128">
        <f t="shared" si="24"/>
        <v>361899.99400000018</v>
      </c>
      <c r="V104" s="134">
        <v>0</v>
      </c>
      <c r="W104" s="150">
        <f t="shared" si="25"/>
        <v>0</v>
      </c>
      <c r="X104" s="130">
        <f t="shared" si="26"/>
        <v>361899.99</v>
      </c>
      <c r="Y104" s="131"/>
      <c r="Z104" s="132">
        <f t="shared" si="27"/>
        <v>1354189.99</v>
      </c>
      <c r="AA104" s="25"/>
      <c r="AB104" s="26"/>
      <c r="AC104" s="26">
        <v>227</v>
      </c>
      <c r="AD104" s="26" t="s">
        <v>125</v>
      </c>
      <c r="AE104" s="24">
        <v>1354189.87</v>
      </c>
      <c r="AF104" s="24">
        <f t="shared" si="15"/>
        <v>1354189.99</v>
      </c>
      <c r="AG104" s="24">
        <f t="shared" si="28"/>
        <v>0.11999999987892807</v>
      </c>
    </row>
    <row r="105" spans="1:33" s="27" customFormat="1" ht="16.5" x14ac:dyDescent="0.25">
      <c r="A105" s="28">
        <v>231</v>
      </c>
      <c r="B105" s="27" t="s">
        <v>126</v>
      </c>
      <c r="C105" s="27" t="b">
        <f t="shared" si="16"/>
        <v>1</v>
      </c>
      <c r="D105" s="135">
        <v>231</v>
      </c>
      <c r="E105" s="133" t="s">
        <v>126</v>
      </c>
      <c r="F105" s="120">
        <v>149</v>
      </c>
      <c r="G105" s="121">
        <f t="shared" si="17"/>
        <v>635580.36</v>
      </c>
      <c r="H105" s="121">
        <v>31</v>
      </c>
      <c r="I105" s="121">
        <f t="shared" si="18"/>
        <v>74180.52</v>
      </c>
      <c r="J105" s="121">
        <v>33.248800000000003</v>
      </c>
      <c r="K105" s="121">
        <f t="shared" si="19"/>
        <v>72643.31</v>
      </c>
      <c r="L105" s="121">
        <v>1</v>
      </c>
      <c r="M105" s="121">
        <f t="shared" si="20"/>
        <v>832.32</v>
      </c>
      <c r="N105" s="122">
        <v>0</v>
      </c>
      <c r="O105" s="122">
        <f t="shared" si="21"/>
        <v>0</v>
      </c>
      <c r="P105" s="123">
        <f t="shared" si="22"/>
        <v>783236.50999999989</v>
      </c>
      <c r="Q105" s="124">
        <v>463417</v>
      </c>
      <c r="R105" s="125">
        <v>424837131.320602</v>
      </c>
      <c r="S105" s="126">
        <f t="shared" si="23"/>
        <v>13704423.590987161</v>
      </c>
      <c r="T105" s="127">
        <v>0</v>
      </c>
      <c r="U105" s="128">
        <f t="shared" si="24"/>
        <v>319819.50999999989</v>
      </c>
      <c r="V105" s="134">
        <v>99442.48000000004</v>
      </c>
      <c r="W105" s="150">
        <f t="shared" si="25"/>
        <v>79553.98400000004</v>
      </c>
      <c r="X105" s="130">
        <f t="shared" si="26"/>
        <v>399373.49</v>
      </c>
      <c r="Y105" s="131"/>
      <c r="Z105" s="132">
        <f t="shared" si="27"/>
        <v>862790.49</v>
      </c>
      <c r="AA105" s="25"/>
      <c r="AB105" s="26"/>
      <c r="AC105" s="26">
        <v>231</v>
      </c>
      <c r="AD105" s="26" t="s">
        <v>126</v>
      </c>
      <c r="AE105" s="24">
        <v>862790.49</v>
      </c>
      <c r="AF105" s="24">
        <f t="shared" si="15"/>
        <v>862790.49</v>
      </c>
      <c r="AG105" s="24">
        <f t="shared" si="28"/>
        <v>0</v>
      </c>
    </row>
    <row r="106" spans="1:33" s="27" customFormat="1" ht="16.5" x14ac:dyDescent="0.25">
      <c r="A106" s="28">
        <v>233</v>
      </c>
      <c r="B106" s="29" t="s">
        <v>127</v>
      </c>
      <c r="C106" s="30" t="b">
        <f t="shared" si="16"/>
        <v>1</v>
      </c>
      <c r="D106" s="135">
        <v>233</v>
      </c>
      <c r="E106" s="133" t="s">
        <v>127</v>
      </c>
      <c r="F106" s="120">
        <v>1096.04</v>
      </c>
      <c r="G106" s="121">
        <f t="shared" si="17"/>
        <v>4675312.07</v>
      </c>
      <c r="H106" s="121">
        <v>35.883849999999995</v>
      </c>
      <c r="I106" s="121">
        <f t="shared" si="18"/>
        <v>85867.18</v>
      </c>
      <c r="J106" s="121">
        <v>138.50389999999999</v>
      </c>
      <c r="K106" s="121">
        <f t="shared" si="19"/>
        <v>302608.86</v>
      </c>
      <c r="L106" s="121">
        <v>32.321200000000005</v>
      </c>
      <c r="M106" s="121">
        <f t="shared" si="20"/>
        <v>26901.58</v>
      </c>
      <c r="N106" s="122">
        <v>0.375</v>
      </c>
      <c r="O106" s="122">
        <f t="shared" si="21"/>
        <v>1599.6150000000002</v>
      </c>
      <c r="P106" s="123">
        <f t="shared" si="22"/>
        <v>5092289.3050000006</v>
      </c>
      <c r="Q106" s="124">
        <v>4394500</v>
      </c>
      <c r="R106" s="125">
        <v>3948130443.7792001</v>
      </c>
      <c r="S106" s="126">
        <f t="shared" si="23"/>
        <v>110025274.42788889</v>
      </c>
      <c r="T106" s="127">
        <v>0</v>
      </c>
      <c r="U106" s="128">
        <f t="shared" si="24"/>
        <v>697789.30500000063</v>
      </c>
      <c r="V106" s="134">
        <v>54030.670800000895</v>
      </c>
      <c r="W106" s="150">
        <f t="shared" si="25"/>
        <v>43224.536640000719</v>
      </c>
      <c r="X106" s="130">
        <f t="shared" si="26"/>
        <v>741013.84</v>
      </c>
      <c r="Y106" s="131"/>
      <c r="Z106" s="132">
        <f t="shared" si="27"/>
        <v>5135513.84</v>
      </c>
      <c r="AA106" s="25"/>
      <c r="AB106" s="26"/>
      <c r="AC106" s="26">
        <v>233</v>
      </c>
      <c r="AD106" s="26" t="s">
        <v>127</v>
      </c>
      <c r="AE106" s="24">
        <v>5135513.7300000004</v>
      </c>
      <c r="AF106" s="24">
        <f t="shared" si="15"/>
        <v>5135513.84</v>
      </c>
      <c r="AG106" s="24">
        <f t="shared" si="28"/>
        <v>0.10999999940395355</v>
      </c>
    </row>
    <row r="107" spans="1:33" s="27" customFormat="1" ht="16.5" x14ac:dyDescent="0.25">
      <c r="A107" s="28">
        <v>235</v>
      </c>
      <c r="B107" s="27" t="s">
        <v>128</v>
      </c>
      <c r="C107" s="27" t="b">
        <f t="shared" si="16"/>
        <v>1</v>
      </c>
      <c r="D107" s="135">
        <v>235</v>
      </c>
      <c r="E107" s="133" t="s">
        <v>128</v>
      </c>
      <c r="F107" s="120">
        <v>74.569999999999993</v>
      </c>
      <c r="G107" s="121">
        <f t="shared" si="17"/>
        <v>318088.77</v>
      </c>
      <c r="H107" s="121">
        <v>11</v>
      </c>
      <c r="I107" s="121">
        <f t="shared" si="18"/>
        <v>26322.12</v>
      </c>
      <c r="J107" s="121">
        <v>13.017099999999999</v>
      </c>
      <c r="K107" s="121">
        <f t="shared" si="19"/>
        <v>28440.28</v>
      </c>
      <c r="L107" s="121">
        <v>0</v>
      </c>
      <c r="M107" s="121">
        <f t="shared" si="20"/>
        <v>0</v>
      </c>
      <c r="N107" s="122">
        <v>0</v>
      </c>
      <c r="O107" s="122">
        <f t="shared" si="21"/>
        <v>0</v>
      </c>
      <c r="P107" s="123">
        <f t="shared" si="22"/>
        <v>372851.17000000004</v>
      </c>
      <c r="Q107" s="124">
        <v>376054</v>
      </c>
      <c r="R107" s="125">
        <v>338984494.99217999</v>
      </c>
      <c r="S107" s="126">
        <f t="shared" si="23"/>
        <v>30816772.272016361</v>
      </c>
      <c r="T107" s="127">
        <v>0</v>
      </c>
      <c r="U107" s="128">
        <f t="shared" si="24"/>
        <v>0</v>
      </c>
      <c r="V107" s="134">
        <v>0</v>
      </c>
      <c r="W107" s="150" t="str">
        <f t="shared" si="25"/>
        <v>0</v>
      </c>
      <c r="X107" s="130">
        <f t="shared" si="26"/>
        <v>0</v>
      </c>
      <c r="Y107" s="131"/>
      <c r="Z107" s="132">
        <f t="shared" si="27"/>
        <v>376054</v>
      </c>
      <c r="AA107" s="25"/>
      <c r="AB107" s="26"/>
      <c r="AC107" s="26">
        <v>235</v>
      </c>
      <c r="AD107" s="26" t="s">
        <v>128</v>
      </c>
      <c r="AE107" s="24">
        <v>376054</v>
      </c>
      <c r="AF107" s="24">
        <f t="shared" si="15"/>
        <v>376054</v>
      </c>
      <c r="AG107" s="24">
        <f t="shared" si="28"/>
        <v>0</v>
      </c>
    </row>
    <row r="108" spans="1:33" s="27" customFormat="1" ht="16.5" x14ac:dyDescent="0.25">
      <c r="A108" s="28">
        <v>236</v>
      </c>
      <c r="B108" s="27" t="s">
        <v>129</v>
      </c>
      <c r="C108" s="27" t="b">
        <f t="shared" si="16"/>
        <v>1</v>
      </c>
      <c r="D108" s="135">
        <v>236</v>
      </c>
      <c r="E108" s="133" t="s">
        <v>129</v>
      </c>
      <c r="F108" s="120">
        <v>1</v>
      </c>
      <c r="G108" s="121">
        <f t="shared" si="17"/>
        <v>4265.6400000000003</v>
      </c>
      <c r="H108" s="121">
        <v>0</v>
      </c>
      <c r="I108" s="121">
        <f t="shared" si="18"/>
        <v>0</v>
      </c>
      <c r="J108" s="121">
        <v>0</v>
      </c>
      <c r="K108" s="121">
        <f t="shared" si="19"/>
        <v>0</v>
      </c>
      <c r="L108" s="121">
        <v>0</v>
      </c>
      <c r="M108" s="121">
        <f t="shared" si="20"/>
        <v>0</v>
      </c>
      <c r="N108" s="122">
        <v>0</v>
      </c>
      <c r="O108" s="122">
        <f t="shared" si="21"/>
        <v>0</v>
      </c>
      <c r="P108" s="123">
        <f t="shared" si="22"/>
        <v>4265.6400000000003</v>
      </c>
      <c r="Q108" s="124">
        <v>26614</v>
      </c>
      <c r="R108" s="125">
        <v>24537685.183066402</v>
      </c>
      <c r="S108" s="126">
        <f t="shared" si="23"/>
        <v>0</v>
      </c>
      <c r="T108" s="127">
        <v>0</v>
      </c>
      <c r="U108" s="128">
        <f t="shared" si="24"/>
        <v>0</v>
      </c>
      <c r="V108" s="134">
        <v>0</v>
      </c>
      <c r="W108" s="150" t="str">
        <f t="shared" si="25"/>
        <v>0</v>
      </c>
      <c r="X108" s="130">
        <f t="shared" si="26"/>
        <v>0</v>
      </c>
      <c r="Y108" s="131"/>
      <c r="Z108" s="132">
        <f t="shared" si="27"/>
        <v>26614</v>
      </c>
      <c r="AA108" s="25"/>
      <c r="AB108" s="26"/>
      <c r="AC108" s="26">
        <v>236</v>
      </c>
      <c r="AD108" s="26" t="s">
        <v>129</v>
      </c>
      <c r="AE108" s="24">
        <v>26614</v>
      </c>
      <c r="AF108" s="24">
        <f t="shared" si="15"/>
        <v>26614</v>
      </c>
      <c r="AG108" s="24">
        <f t="shared" si="28"/>
        <v>0</v>
      </c>
    </row>
    <row r="109" spans="1:33" s="27" customFormat="1" ht="16.5" x14ac:dyDescent="0.25">
      <c r="A109" s="28">
        <v>238</v>
      </c>
      <c r="B109" s="27" t="s">
        <v>130</v>
      </c>
      <c r="C109" s="27" t="b">
        <f t="shared" si="16"/>
        <v>1</v>
      </c>
      <c r="D109" s="135">
        <v>238</v>
      </c>
      <c r="E109" s="133" t="s">
        <v>130</v>
      </c>
      <c r="F109" s="120">
        <v>482.38</v>
      </c>
      <c r="G109" s="121">
        <f t="shared" si="17"/>
        <v>2057659.42</v>
      </c>
      <c r="H109" s="121">
        <v>188.86095</v>
      </c>
      <c r="I109" s="121">
        <f t="shared" si="18"/>
        <v>451929.14</v>
      </c>
      <c r="J109" s="121">
        <v>114.53</v>
      </c>
      <c r="K109" s="121">
        <f t="shared" si="19"/>
        <v>250229.73</v>
      </c>
      <c r="L109" s="121">
        <v>2</v>
      </c>
      <c r="M109" s="121">
        <f t="shared" si="20"/>
        <v>1664.64</v>
      </c>
      <c r="N109" s="122">
        <v>0</v>
      </c>
      <c r="O109" s="122">
        <f t="shared" si="21"/>
        <v>0</v>
      </c>
      <c r="P109" s="123">
        <f t="shared" si="22"/>
        <v>2761482.93</v>
      </c>
      <c r="Q109" s="124">
        <v>751459</v>
      </c>
      <c r="R109" s="125">
        <v>711242643.36606705</v>
      </c>
      <c r="S109" s="126">
        <f t="shared" si="23"/>
        <v>3765959.2592649092</v>
      </c>
      <c r="T109" s="127">
        <v>1294170.5</v>
      </c>
      <c r="U109" s="128">
        <f t="shared" si="24"/>
        <v>3304194.43</v>
      </c>
      <c r="V109" s="134">
        <v>1225733.9684000001</v>
      </c>
      <c r="W109" s="150">
        <f t="shared" si="25"/>
        <v>980587.17472000013</v>
      </c>
      <c r="X109" s="130">
        <f t="shared" si="26"/>
        <v>4284781.5999999996</v>
      </c>
      <c r="Y109" s="131"/>
      <c r="Z109" s="132">
        <f t="shared" si="27"/>
        <v>5036240.5999999996</v>
      </c>
      <c r="AA109" s="25"/>
      <c r="AB109" s="26"/>
      <c r="AC109" s="26">
        <v>238</v>
      </c>
      <c r="AD109" s="26" t="s">
        <v>130</v>
      </c>
      <c r="AE109" s="24">
        <v>5036239.72</v>
      </c>
      <c r="AF109" s="24">
        <f t="shared" si="15"/>
        <v>5036240.5999999996</v>
      </c>
      <c r="AG109" s="24">
        <f t="shared" si="28"/>
        <v>0.87999999988824129</v>
      </c>
    </row>
    <row r="110" spans="1:33" s="27" customFormat="1" ht="16.5" x14ac:dyDescent="0.25">
      <c r="A110" s="28">
        <v>243</v>
      </c>
      <c r="B110" s="27" t="s">
        <v>131</v>
      </c>
      <c r="C110" s="27" t="b">
        <f t="shared" si="16"/>
        <v>1</v>
      </c>
      <c r="D110" s="135">
        <v>243</v>
      </c>
      <c r="E110" s="133" t="s">
        <v>131</v>
      </c>
      <c r="F110" s="120">
        <v>49</v>
      </c>
      <c r="G110" s="121">
        <f t="shared" si="17"/>
        <v>209016.36</v>
      </c>
      <c r="H110" s="121">
        <v>13.53265</v>
      </c>
      <c r="I110" s="121">
        <f t="shared" si="18"/>
        <v>32382.55</v>
      </c>
      <c r="J110" s="121">
        <v>9</v>
      </c>
      <c r="K110" s="121">
        <f t="shared" si="19"/>
        <v>19663.560000000001</v>
      </c>
      <c r="L110" s="121">
        <v>0</v>
      </c>
      <c r="M110" s="121">
        <f t="shared" si="20"/>
        <v>0</v>
      </c>
      <c r="N110" s="122">
        <v>0</v>
      </c>
      <c r="O110" s="122">
        <f t="shared" si="21"/>
        <v>0</v>
      </c>
      <c r="P110" s="123">
        <f t="shared" si="22"/>
        <v>261062.46999999997</v>
      </c>
      <c r="Q110" s="124">
        <v>635781</v>
      </c>
      <c r="R110" s="125">
        <v>576237764.42159295</v>
      </c>
      <c r="S110" s="126">
        <f t="shared" si="23"/>
        <v>42581295.195072137</v>
      </c>
      <c r="T110" s="127">
        <v>0</v>
      </c>
      <c r="U110" s="128">
        <f t="shared" si="24"/>
        <v>0</v>
      </c>
      <c r="V110" s="134">
        <v>0</v>
      </c>
      <c r="W110" s="150" t="str">
        <f t="shared" si="25"/>
        <v>0</v>
      </c>
      <c r="X110" s="130">
        <f t="shared" si="26"/>
        <v>0</v>
      </c>
      <c r="Y110" s="131"/>
      <c r="Z110" s="132">
        <f t="shared" si="27"/>
        <v>635781</v>
      </c>
      <c r="AA110" s="25"/>
      <c r="AB110" s="26"/>
      <c r="AC110" s="26">
        <v>243</v>
      </c>
      <c r="AD110" s="26" t="s">
        <v>131</v>
      </c>
      <c r="AE110" s="24">
        <v>635781</v>
      </c>
      <c r="AF110" s="24">
        <f t="shared" si="15"/>
        <v>635781</v>
      </c>
      <c r="AG110" s="24">
        <f t="shared" si="28"/>
        <v>0</v>
      </c>
    </row>
    <row r="111" spans="1:33" s="27" customFormat="1" ht="16.5" x14ac:dyDescent="0.25">
      <c r="A111" s="28">
        <v>245</v>
      </c>
      <c r="B111" s="27" t="s">
        <v>132</v>
      </c>
      <c r="C111" s="27" t="b">
        <f t="shared" si="16"/>
        <v>1</v>
      </c>
      <c r="D111" s="135">
        <v>245</v>
      </c>
      <c r="E111" s="133" t="s">
        <v>132</v>
      </c>
      <c r="F111" s="120">
        <v>577.16</v>
      </c>
      <c r="G111" s="121">
        <f t="shared" si="17"/>
        <v>2461956.7799999998</v>
      </c>
      <c r="H111" s="121">
        <v>115</v>
      </c>
      <c r="I111" s="121">
        <f t="shared" si="18"/>
        <v>275185.8</v>
      </c>
      <c r="J111" s="121">
        <v>118.2004</v>
      </c>
      <c r="K111" s="121">
        <f t="shared" si="19"/>
        <v>258248.95999999999</v>
      </c>
      <c r="L111" s="121">
        <v>0</v>
      </c>
      <c r="M111" s="121">
        <f t="shared" si="20"/>
        <v>0</v>
      </c>
      <c r="N111" s="122">
        <v>0</v>
      </c>
      <c r="O111" s="122">
        <f t="shared" si="21"/>
        <v>0</v>
      </c>
      <c r="P111" s="123">
        <f t="shared" si="22"/>
        <v>2995391.5399999996</v>
      </c>
      <c r="Q111" s="124">
        <v>895030</v>
      </c>
      <c r="R111" s="125">
        <v>813163930.39747095</v>
      </c>
      <c r="S111" s="126">
        <f t="shared" si="23"/>
        <v>7070990.6991084432</v>
      </c>
      <c r="T111" s="127">
        <v>0</v>
      </c>
      <c r="U111" s="128">
        <f t="shared" si="24"/>
        <v>2100361.5399999996</v>
      </c>
      <c r="V111" s="134">
        <v>651250.72439999972</v>
      </c>
      <c r="W111" s="150">
        <f t="shared" si="25"/>
        <v>521000.5795199998</v>
      </c>
      <c r="X111" s="130">
        <f t="shared" si="26"/>
        <v>2621362.12</v>
      </c>
      <c r="Y111" s="131"/>
      <c r="Z111" s="132">
        <f t="shared" si="27"/>
        <v>3516392.12</v>
      </c>
      <c r="AA111" s="25"/>
      <c r="AB111" s="26"/>
      <c r="AC111" s="26">
        <v>245</v>
      </c>
      <c r="AD111" s="26" t="s">
        <v>132</v>
      </c>
      <c r="AE111" s="24">
        <v>3516392.12</v>
      </c>
      <c r="AF111" s="24">
        <f t="shared" si="15"/>
        <v>3516392.12</v>
      </c>
      <c r="AG111" s="24">
        <f t="shared" si="28"/>
        <v>0</v>
      </c>
    </row>
    <row r="112" spans="1:33" s="27" customFormat="1" ht="16.5" x14ac:dyDescent="0.25">
      <c r="A112" s="28">
        <v>247</v>
      </c>
      <c r="B112" s="27" t="s">
        <v>133</v>
      </c>
      <c r="C112" s="27" t="b">
        <f t="shared" si="16"/>
        <v>1</v>
      </c>
      <c r="D112" s="135">
        <v>247</v>
      </c>
      <c r="E112" s="133" t="s">
        <v>133</v>
      </c>
      <c r="F112" s="120">
        <v>108.33</v>
      </c>
      <c r="G112" s="121">
        <f t="shared" si="17"/>
        <v>462096.78</v>
      </c>
      <c r="H112" s="121">
        <v>42.284849999999999</v>
      </c>
      <c r="I112" s="121">
        <f t="shared" si="18"/>
        <v>101184.26</v>
      </c>
      <c r="J112" s="121">
        <v>20.382000000000001</v>
      </c>
      <c r="K112" s="121">
        <f t="shared" si="19"/>
        <v>44531.41</v>
      </c>
      <c r="L112" s="121">
        <v>1</v>
      </c>
      <c r="M112" s="121">
        <f t="shared" si="20"/>
        <v>832.32</v>
      </c>
      <c r="N112" s="122">
        <v>0</v>
      </c>
      <c r="O112" s="122">
        <f t="shared" si="21"/>
        <v>0</v>
      </c>
      <c r="P112" s="123">
        <f t="shared" si="22"/>
        <v>608644.77</v>
      </c>
      <c r="Q112" s="124">
        <v>197377</v>
      </c>
      <c r="R112" s="125">
        <v>182117001.98068801</v>
      </c>
      <c r="S112" s="126">
        <f t="shared" si="23"/>
        <v>4306909.0225148723</v>
      </c>
      <c r="T112" s="127">
        <v>239205.63</v>
      </c>
      <c r="U112" s="128">
        <f t="shared" si="24"/>
        <v>650473.4</v>
      </c>
      <c r="V112" s="134">
        <v>0</v>
      </c>
      <c r="W112" s="150">
        <f t="shared" si="25"/>
        <v>0</v>
      </c>
      <c r="X112" s="130">
        <f t="shared" si="26"/>
        <v>650473.4</v>
      </c>
      <c r="Y112" s="131"/>
      <c r="Z112" s="132">
        <f t="shared" si="27"/>
        <v>847850.4</v>
      </c>
      <c r="AA112" s="25"/>
      <c r="AB112" s="26"/>
      <c r="AC112" s="26">
        <v>247</v>
      </c>
      <c r="AD112" s="26" t="s">
        <v>133</v>
      </c>
      <c r="AE112" s="24">
        <v>847849.52</v>
      </c>
      <c r="AF112" s="24">
        <f t="shared" si="15"/>
        <v>847850.4</v>
      </c>
      <c r="AG112" s="24">
        <f t="shared" si="28"/>
        <v>0.88000000000465661</v>
      </c>
    </row>
    <row r="113" spans="1:33" s="27" customFormat="1" ht="16.5" x14ac:dyDescent="0.25">
      <c r="A113" s="28">
        <v>249</v>
      </c>
      <c r="B113" s="27" t="s">
        <v>134</v>
      </c>
      <c r="C113" s="27" t="b">
        <f t="shared" si="16"/>
        <v>1</v>
      </c>
      <c r="D113" s="135">
        <v>249</v>
      </c>
      <c r="E113" s="133" t="s">
        <v>134</v>
      </c>
      <c r="F113" s="120">
        <v>678.27</v>
      </c>
      <c r="G113" s="121">
        <f t="shared" si="17"/>
        <v>2893255.64</v>
      </c>
      <c r="H113" s="121">
        <v>302.03629999999998</v>
      </c>
      <c r="I113" s="121">
        <f t="shared" si="18"/>
        <v>722748.7</v>
      </c>
      <c r="J113" s="121">
        <v>178.93900000000002</v>
      </c>
      <c r="K113" s="121">
        <f t="shared" si="19"/>
        <v>390953.08</v>
      </c>
      <c r="L113" s="121">
        <v>12.214699999999999</v>
      </c>
      <c r="M113" s="121">
        <f t="shared" si="20"/>
        <v>10166.540000000001</v>
      </c>
      <c r="N113" s="122">
        <v>0</v>
      </c>
      <c r="O113" s="122">
        <f t="shared" si="21"/>
        <v>0</v>
      </c>
      <c r="P113" s="123">
        <f t="shared" si="22"/>
        <v>4017123.96</v>
      </c>
      <c r="Q113" s="124">
        <v>1070526</v>
      </c>
      <c r="R113" s="125">
        <v>1011875478.66166</v>
      </c>
      <c r="S113" s="126">
        <f t="shared" si="23"/>
        <v>3350178.3681685282</v>
      </c>
      <c r="T113" s="127">
        <v>2347238.92</v>
      </c>
      <c r="U113" s="128">
        <f t="shared" si="24"/>
        <v>5293836.88</v>
      </c>
      <c r="V113" s="134">
        <v>395287.95559999999</v>
      </c>
      <c r="W113" s="150">
        <f t="shared" si="25"/>
        <v>316230.36447999999</v>
      </c>
      <c r="X113" s="130">
        <f t="shared" si="26"/>
        <v>5610067.2400000002</v>
      </c>
      <c r="Y113" s="131"/>
      <c r="Z113" s="132">
        <f t="shared" si="27"/>
        <v>6680593.2400000002</v>
      </c>
      <c r="AA113" s="25"/>
      <c r="AB113" s="26"/>
      <c r="AC113" s="26">
        <v>249</v>
      </c>
      <c r="AD113" s="26" t="s">
        <v>134</v>
      </c>
      <c r="AE113" s="24">
        <v>6680593.25</v>
      </c>
      <c r="AF113" s="24">
        <f t="shared" si="15"/>
        <v>6680593.2400000002</v>
      </c>
      <c r="AG113" s="24">
        <f t="shared" si="28"/>
        <v>-9.9999997764825821E-3</v>
      </c>
    </row>
    <row r="114" spans="1:33" s="27" customFormat="1" ht="16.5" x14ac:dyDescent="0.25">
      <c r="A114" s="28">
        <v>255</v>
      </c>
      <c r="B114" s="27" t="s">
        <v>135</v>
      </c>
      <c r="C114" s="27" t="b">
        <f t="shared" si="16"/>
        <v>1</v>
      </c>
      <c r="D114" s="135">
        <v>255</v>
      </c>
      <c r="E114" s="133" t="s">
        <v>135</v>
      </c>
      <c r="F114" s="120">
        <v>504.77</v>
      </c>
      <c r="G114" s="121">
        <f t="shared" si="17"/>
        <v>2153167.1</v>
      </c>
      <c r="H114" s="121">
        <v>230.05145000000002</v>
      </c>
      <c r="I114" s="121">
        <f t="shared" si="18"/>
        <v>550494.71999999997</v>
      </c>
      <c r="J114" s="121">
        <v>126.4723</v>
      </c>
      <c r="K114" s="121">
        <f t="shared" si="19"/>
        <v>276321.74</v>
      </c>
      <c r="L114" s="121">
        <v>1.4056</v>
      </c>
      <c r="M114" s="121">
        <f t="shared" si="20"/>
        <v>1169.9100000000001</v>
      </c>
      <c r="N114" s="122">
        <v>0</v>
      </c>
      <c r="O114" s="122">
        <f t="shared" si="21"/>
        <v>0</v>
      </c>
      <c r="P114" s="123">
        <f t="shared" si="22"/>
        <v>2981153.4700000007</v>
      </c>
      <c r="Q114" s="124">
        <v>444716</v>
      </c>
      <c r="R114" s="125">
        <v>535018524.60720903</v>
      </c>
      <c r="S114" s="126">
        <f t="shared" si="23"/>
        <v>2325647.2611114122</v>
      </c>
      <c r="T114" s="127">
        <v>2308702.94</v>
      </c>
      <c r="U114" s="128">
        <f t="shared" si="24"/>
        <v>4845140.41</v>
      </c>
      <c r="V114" s="134">
        <v>517726.35560000036</v>
      </c>
      <c r="W114" s="150">
        <f t="shared" si="25"/>
        <v>414181.08448000031</v>
      </c>
      <c r="X114" s="130">
        <f t="shared" si="26"/>
        <v>5259321.49</v>
      </c>
      <c r="Y114" s="131"/>
      <c r="Z114" s="132">
        <f t="shared" si="27"/>
        <v>5704037.4900000002</v>
      </c>
      <c r="AA114" s="25"/>
      <c r="AB114" s="26"/>
      <c r="AC114" s="26">
        <v>255</v>
      </c>
      <c r="AD114" s="26" t="s">
        <v>135</v>
      </c>
      <c r="AE114" s="24">
        <v>5704036.6200000001</v>
      </c>
      <c r="AF114" s="24">
        <f t="shared" si="15"/>
        <v>5704037.4900000002</v>
      </c>
      <c r="AG114" s="24">
        <f t="shared" si="28"/>
        <v>0.87000000011175871</v>
      </c>
    </row>
    <row r="115" spans="1:33" s="27" customFormat="1" ht="16.5" x14ac:dyDescent="0.25">
      <c r="A115" s="28">
        <v>257</v>
      </c>
      <c r="B115" s="29" t="s">
        <v>136</v>
      </c>
      <c r="C115" s="30" t="b">
        <f t="shared" si="16"/>
        <v>1</v>
      </c>
      <c r="D115" s="135">
        <v>257</v>
      </c>
      <c r="E115" s="133" t="s">
        <v>136</v>
      </c>
      <c r="F115" s="120">
        <v>217</v>
      </c>
      <c r="G115" s="121">
        <f t="shared" si="17"/>
        <v>925643.88</v>
      </c>
      <c r="H115" s="121">
        <v>40.229349999999997</v>
      </c>
      <c r="I115" s="121">
        <f t="shared" si="18"/>
        <v>96265.62</v>
      </c>
      <c r="J115" s="121">
        <v>29.775400000000001</v>
      </c>
      <c r="K115" s="121">
        <f t="shared" si="19"/>
        <v>65054.48</v>
      </c>
      <c r="L115" s="121">
        <v>3.1356000000000002</v>
      </c>
      <c r="M115" s="121">
        <f t="shared" si="20"/>
        <v>2609.8200000000002</v>
      </c>
      <c r="N115" s="122">
        <v>0</v>
      </c>
      <c r="O115" s="122">
        <f t="shared" si="21"/>
        <v>0</v>
      </c>
      <c r="P115" s="123">
        <f t="shared" si="22"/>
        <v>1089573.8</v>
      </c>
      <c r="Q115" s="124">
        <v>1550404</v>
      </c>
      <c r="R115" s="125">
        <v>1422284631.2844</v>
      </c>
      <c r="S115" s="126">
        <f t="shared" si="23"/>
        <v>35354402.476908028</v>
      </c>
      <c r="T115" s="127">
        <v>0</v>
      </c>
      <c r="U115" s="128">
        <f t="shared" si="24"/>
        <v>0</v>
      </c>
      <c r="V115" s="134">
        <v>0</v>
      </c>
      <c r="W115" s="150" t="str">
        <f t="shared" si="25"/>
        <v>0</v>
      </c>
      <c r="X115" s="130">
        <f t="shared" si="26"/>
        <v>0</v>
      </c>
      <c r="Y115" s="131"/>
      <c r="Z115" s="132">
        <f t="shared" si="27"/>
        <v>1550404</v>
      </c>
      <c r="AA115" s="25"/>
      <c r="AB115" s="26"/>
      <c r="AC115" s="26">
        <v>257</v>
      </c>
      <c r="AD115" s="26" t="s">
        <v>136</v>
      </c>
      <c r="AE115" s="24">
        <v>1550404</v>
      </c>
      <c r="AF115" s="24">
        <f t="shared" si="15"/>
        <v>1550404</v>
      </c>
      <c r="AG115" s="24">
        <f t="shared" si="28"/>
        <v>0</v>
      </c>
    </row>
    <row r="116" spans="1:33" s="27" customFormat="1" ht="16.5" x14ac:dyDescent="0.25">
      <c r="A116" s="28">
        <v>259</v>
      </c>
      <c r="B116" s="27" t="s">
        <v>137</v>
      </c>
      <c r="C116" s="27" t="b">
        <f t="shared" si="16"/>
        <v>1</v>
      </c>
      <c r="D116" s="135">
        <v>259</v>
      </c>
      <c r="E116" s="133" t="s">
        <v>137</v>
      </c>
      <c r="F116" s="120">
        <v>1243</v>
      </c>
      <c r="G116" s="121">
        <f t="shared" si="17"/>
        <v>5302190.5199999996</v>
      </c>
      <c r="H116" s="121">
        <v>52.228700000000003</v>
      </c>
      <c r="I116" s="121">
        <f t="shared" si="18"/>
        <v>124979.1</v>
      </c>
      <c r="J116" s="121">
        <v>189.99379999999999</v>
      </c>
      <c r="K116" s="121">
        <f t="shared" si="19"/>
        <v>415106.05</v>
      </c>
      <c r="L116" s="121">
        <v>32.497900000000001</v>
      </c>
      <c r="M116" s="121">
        <f t="shared" si="20"/>
        <v>27048.65</v>
      </c>
      <c r="N116" s="122">
        <v>0.59999999999999987</v>
      </c>
      <c r="O116" s="122">
        <f t="shared" si="21"/>
        <v>2559.3839999999996</v>
      </c>
      <c r="P116" s="123">
        <f t="shared" si="22"/>
        <v>5871883.703999999</v>
      </c>
      <c r="Q116" s="124">
        <v>2787302</v>
      </c>
      <c r="R116" s="125">
        <v>2510457024.04357</v>
      </c>
      <c r="S116" s="126">
        <f t="shared" si="23"/>
        <v>48066619.00532791</v>
      </c>
      <c r="T116" s="127">
        <v>0</v>
      </c>
      <c r="U116" s="128">
        <f t="shared" si="24"/>
        <v>3084581.703999999</v>
      </c>
      <c r="V116" s="134">
        <v>0</v>
      </c>
      <c r="W116" s="150">
        <f t="shared" si="25"/>
        <v>0</v>
      </c>
      <c r="X116" s="130">
        <f t="shared" si="26"/>
        <v>3084581.7</v>
      </c>
      <c r="Y116" s="131"/>
      <c r="Z116" s="132">
        <f t="shared" si="27"/>
        <v>5871883.7000000002</v>
      </c>
      <c r="AA116" s="25"/>
      <c r="AB116" s="26"/>
      <c r="AC116" s="26">
        <v>259</v>
      </c>
      <c r="AD116" s="26" t="s">
        <v>137</v>
      </c>
      <c r="AE116" s="24">
        <v>5871883.7000000002</v>
      </c>
      <c r="AF116" s="24">
        <f t="shared" si="15"/>
        <v>5871883.7000000002</v>
      </c>
      <c r="AG116" s="24">
        <f t="shared" si="28"/>
        <v>0</v>
      </c>
    </row>
    <row r="117" spans="1:33" s="27" customFormat="1" ht="16.5" x14ac:dyDescent="0.25">
      <c r="A117" s="28">
        <v>261</v>
      </c>
      <c r="B117" s="27" t="s">
        <v>138</v>
      </c>
      <c r="C117" s="27" t="b">
        <f t="shared" si="16"/>
        <v>1</v>
      </c>
      <c r="D117" s="135">
        <v>261</v>
      </c>
      <c r="E117" s="133" t="s">
        <v>138</v>
      </c>
      <c r="F117" s="120">
        <v>1866.41</v>
      </c>
      <c r="G117" s="121">
        <f t="shared" si="17"/>
        <v>7961433.1500000004</v>
      </c>
      <c r="H117" s="121">
        <v>302.89205000000004</v>
      </c>
      <c r="I117" s="121">
        <f t="shared" si="18"/>
        <v>724796.44</v>
      </c>
      <c r="J117" s="121">
        <v>378.7878</v>
      </c>
      <c r="K117" s="121">
        <f t="shared" si="19"/>
        <v>827590.74</v>
      </c>
      <c r="L117" s="121">
        <v>51.221499999999999</v>
      </c>
      <c r="M117" s="121">
        <f t="shared" si="20"/>
        <v>42632.68</v>
      </c>
      <c r="N117" s="122">
        <v>0</v>
      </c>
      <c r="O117" s="122">
        <f t="shared" si="21"/>
        <v>0</v>
      </c>
      <c r="P117" s="123">
        <f t="shared" si="22"/>
        <v>9556453.0099999998</v>
      </c>
      <c r="Q117" s="124">
        <v>3569648</v>
      </c>
      <c r="R117" s="125">
        <v>3302845391.0265799</v>
      </c>
      <c r="S117" s="126">
        <f t="shared" si="23"/>
        <v>10904364.743236342</v>
      </c>
      <c r="T117" s="127">
        <v>0</v>
      </c>
      <c r="U117" s="128">
        <f t="shared" si="24"/>
        <v>5986805.0099999998</v>
      </c>
      <c r="V117" s="134">
        <v>0</v>
      </c>
      <c r="W117" s="150">
        <f t="shared" si="25"/>
        <v>0</v>
      </c>
      <c r="X117" s="130">
        <f t="shared" si="26"/>
        <v>5986805.0099999998</v>
      </c>
      <c r="Y117" s="131"/>
      <c r="Z117" s="132">
        <f t="shared" si="27"/>
        <v>9556453.0099999998</v>
      </c>
      <c r="AA117" s="25"/>
      <c r="AB117" s="26"/>
      <c r="AC117" s="26">
        <v>261</v>
      </c>
      <c r="AD117" s="26" t="s">
        <v>138</v>
      </c>
      <c r="AE117" s="24">
        <v>9556453.1300000008</v>
      </c>
      <c r="AF117" s="24">
        <f t="shared" si="15"/>
        <v>9556453.0099999998</v>
      </c>
      <c r="AG117" s="24">
        <f t="shared" si="28"/>
        <v>-0.12000000104308128</v>
      </c>
    </row>
    <row r="118" spans="1:33" s="27" customFormat="1" ht="16.5" x14ac:dyDescent="0.25">
      <c r="A118" s="28">
        <v>263</v>
      </c>
      <c r="B118" s="27" t="s">
        <v>139</v>
      </c>
      <c r="C118" s="27" t="b">
        <f t="shared" si="16"/>
        <v>1</v>
      </c>
      <c r="D118" s="135">
        <v>263</v>
      </c>
      <c r="E118" s="133" t="s">
        <v>139</v>
      </c>
      <c r="F118" s="120">
        <v>898</v>
      </c>
      <c r="G118" s="121">
        <f t="shared" si="17"/>
        <v>3830544.72</v>
      </c>
      <c r="H118" s="121">
        <v>77</v>
      </c>
      <c r="I118" s="121">
        <f t="shared" si="18"/>
        <v>184254.84</v>
      </c>
      <c r="J118" s="121">
        <v>170.5146</v>
      </c>
      <c r="K118" s="121">
        <f t="shared" si="19"/>
        <v>372547.12</v>
      </c>
      <c r="L118" s="121">
        <v>0</v>
      </c>
      <c r="M118" s="121">
        <f t="shared" si="20"/>
        <v>0</v>
      </c>
      <c r="N118" s="122">
        <v>0.74999999999999989</v>
      </c>
      <c r="O118" s="122">
        <f t="shared" si="21"/>
        <v>3199.2299999999996</v>
      </c>
      <c r="P118" s="123">
        <f t="shared" si="22"/>
        <v>4390545.91</v>
      </c>
      <c r="Q118" s="124">
        <v>1420729</v>
      </c>
      <c r="R118" s="125">
        <v>1308589819.12409</v>
      </c>
      <c r="S118" s="126">
        <f t="shared" si="23"/>
        <v>16994672.975637533</v>
      </c>
      <c r="T118" s="127">
        <v>0</v>
      </c>
      <c r="U118" s="128">
        <f t="shared" si="24"/>
        <v>2969816.91</v>
      </c>
      <c r="V118" s="134">
        <v>0</v>
      </c>
      <c r="W118" s="150">
        <f t="shared" si="25"/>
        <v>0</v>
      </c>
      <c r="X118" s="130">
        <f t="shared" si="26"/>
        <v>2969816.91</v>
      </c>
      <c r="Y118" s="131"/>
      <c r="Z118" s="132">
        <f t="shared" si="27"/>
        <v>4390545.91</v>
      </c>
      <c r="AA118" s="25"/>
      <c r="AB118" s="26"/>
      <c r="AC118" s="26">
        <v>263</v>
      </c>
      <c r="AD118" s="26" t="s">
        <v>139</v>
      </c>
      <c r="AE118" s="24">
        <v>4390545.91</v>
      </c>
      <c r="AF118" s="24">
        <f t="shared" si="15"/>
        <v>4390545.91</v>
      </c>
      <c r="AG118" s="24">
        <f t="shared" si="28"/>
        <v>0</v>
      </c>
    </row>
    <row r="119" spans="1:33" s="27" customFormat="1" ht="16.5" x14ac:dyDescent="0.25">
      <c r="A119" s="28">
        <v>267</v>
      </c>
      <c r="B119" s="27" t="s">
        <v>140</v>
      </c>
      <c r="C119" s="27" t="b">
        <f t="shared" si="16"/>
        <v>1</v>
      </c>
      <c r="D119" s="135">
        <v>267</v>
      </c>
      <c r="E119" s="133" t="s">
        <v>140</v>
      </c>
      <c r="F119" s="120">
        <v>2826.9</v>
      </c>
      <c r="G119" s="121">
        <f t="shared" si="17"/>
        <v>12058537.720000001</v>
      </c>
      <c r="H119" s="121">
        <v>536.28424999999993</v>
      </c>
      <c r="I119" s="121">
        <f t="shared" si="18"/>
        <v>1283285.31</v>
      </c>
      <c r="J119" s="121">
        <v>486.8451</v>
      </c>
      <c r="K119" s="121">
        <f t="shared" si="19"/>
        <v>1063678.6499999999</v>
      </c>
      <c r="L119" s="121">
        <v>68.737200000000001</v>
      </c>
      <c r="M119" s="121">
        <f t="shared" si="20"/>
        <v>57211.35</v>
      </c>
      <c r="N119" s="122">
        <v>1.6500000000000001</v>
      </c>
      <c r="O119" s="122">
        <f t="shared" si="21"/>
        <v>7038.3060000000014</v>
      </c>
      <c r="P119" s="123">
        <f t="shared" si="22"/>
        <v>14469751.336000001</v>
      </c>
      <c r="Q119" s="124">
        <v>6167164</v>
      </c>
      <c r="R119" s="125">
        <v>5722184640.7398996</v>
      </c>
      <c r="S119" s="126">
        <f t="shared" si="23"/>
        <v>10670059.09783832</v>
      </c>
      <c r="T119" s="127">
        <v>0</v>
      </c>
      <c r="U119" s="128">
        <f t="shared" si="24"/>
        <v>8302587.3360000011</v>
      </c>
      <c r="V119" s="134">
        <v>0</v>
      </c>
      <c r="W119" s="150">
        <f t="shared" si="25"/>
        <v>0</v>
      </c>
      <c r="X119" s="130">
        <f t="shared" si="26"/>
        <v>8302587.3399999999</v>
      </c>
      <c r="Y119" s="131"/>
      <c r="Z119" s="132">
        <f t="shared" si="27"/>
        <v>14469751.34</v>
      </c>
      <c r="AA119" s="25"/>
      <c r="AB119" s="26"/>
      <c r="AC119" s="26">
        <v>267</v>
      </c>
      <c r="AD119" s="26" t="s">
        <v>140</v>
      </c>
      <c r="AE119" s="24">
        <v>14469751.460000001</v>
      </c>
      <c r="AF119" s="24">
        <f t="shared" si="15"/>
        <v>14469751.34</v>
      </c>
      <c r="AG119" s="24">
        <f t="shared" si="28"/>
        <v>-0.12000000104308128</v>
      </c>
    </row>
    <row r="120" spans="1:33" s="27" customFormat="1" ht="16.5" x14ac:dyDescent="0.25">
      <c r="A120" s="28">
        <v>271</v>
      </c>
      <c r="B120" s="27" t="s">
        <v>141</v>
      </c>
      <c r="C120" s="27" t="b">
        <f t="shared" si="16"/>
        <v>1</v>
      </c>
      <c r="D120" s="135">
        <v>271</v>
      </c>
      <c r="E120" s="133" t="s">
        <v>141</v>
      </c>
      <c r="F120" s="120">
        <v>63</v>
      </c>
      <c r="G120" s="121">
        <f t="shared" si="17"/>
        <v>268735.32</v>
      </c>
      <c r="H120" s="121">
        <v>13.9979</v>
      </c>
      <c r="I120" s="121">
        <f t="shared" si="18"/>
        <v>33495.85</v>
      </c>
      <c r="J120" s="121">
        <v>18.472200000000001</v>
      </c>
      <c r="K120" s="121">
        <f t="shared" si="19"/>
        <v>40358.800000000003</v>
      </c>
      <c r="L120" s="121">
        <v>1</v>
      </c>
      <c r="M120" s="121">
        <f t="shared" si="20"/>
        <v>832.32</v>
      </c>
      <c r="N120" s="122">
        <v>0.9</v>
      </c>
      <c r="O120" s="122">
        <f t="shared" si="21"/>
        <v>3839.0760000000005</v>
      </c>
      <c r="P120" s="123">
        <f t="shared" si="22"/>
        <v>347261.36599999998</v>
      </c>
      <c r="Q120" s="124">
        <v>901559</v>
      </c>
      <c r="R120" s="125">
        <v>809929413.55037403</v>
      </c>
      <c r="S120" s="126">
        <f t="shared" si="23"/>
        <v>57860780.084896594</v>
      </c>
      <c r="T120" s="127">
        <v>0</v>
      </c>
      <c r="U120" s="128">
        <f t="shared" si="24"/>
        <v>0</v>
      </c>
      <c r="V120" s="134">
        <v>0</v>
      </c>
      <c r="W120" s="150" t="str">
        <f t="shared" si="25"/>
        <v>0</v>
      </c>
      <c r="X120" s="130">
        <f t="shared" si="26"/>
        <v>0</v>
      </c>
      <c r="Y120" s="131"/>
      <c r="Z120" s="132">
        <f t="shared" si="27"/>
        <v>901559</v>
      </c>
      <c r="AA120" s="25"/>
      <c r="AB120" s="26"/>
      <c r="AC120" s="26">
        <v>271</v>
      </c>
      <c r="AD120" s="26" t="s">
        <v>141</v>
      </c>
      <c r="AE120" s="24">
        <v>901559</v>
      </c>
      <c r="AF120" s="24">
        <f t="shared" si="15"/>
        <v>901559</v>
      </c>
      <c r="AG120" s="24">
        <f t="shared" si="28"/>
        <v>0</v>
      </c>
    </row>
    <row r="121" spans="1:33" s="27" customFormat="1" ht="16.5" x14ac:dyDescent="0.25">
      <c r="A121" s="28">
        <v>273</v>
      </c>
      <c r="B121" s="27" t="s">
        <v>142</v>
      </c>
      <c r="C121" s="27" t="b">
        <f t="shared" si="16"/>
        <v>1</v>
      </c>
      <c r="D121" s="135">
        <v>273</v>
      </c>
      <c r="E121" s="133" t="s">
        <v>142</v>
      </c>
      <c r="F121" s="120">
        <v>580.29</v>
      </c>
      <c r="G121" s="121">
        <f t="shared" si="17"/>
        <v>2475308.2400000002</v>
      </c>
      <c r="H121" s="121">
        <v>200.53775000000002</v>
      </c>
      <c r="I121" s="121">
        <f t="shared" si="18"/>
        <v>479870.79</v>
      </c>
      <c r="J121" s="121">
        <v>153.04430000000002</v>
      </c>
      <c r="K121" s="121">
        <f t="shared" si="19"/>
        <v>334377.31</v>
      </c>
      <c r="L121" s="121">
        <v>3</v>
      </c>
      <c r="M121" s="121">
        <f t="shared" si="20"/>
        <v>2496.96</v>
      </c>
      <c r="N121" s="122">
        <v>0.52500000000000002</v>
      </c>
      <c r="O121" s="122">
        <f t="shared" si="21"/>
        <v>2239.4610000000002</v>
      </c>
      <c r="P121" s="123">
        <f t="shared" si="22"/>
        <v>3294292.7610000004</v>
      </c>
      <c r="Q121" s="124">
        <v>1079432</v>
      </c>
      <c r="R121" s="125">
        <v>980178824.77493703</v>
      </c>
      <c r="S121" s="126">
        <f t="shared" si="23"/>
        <v>4887752.1802001717</v>
      </c>
      <c r="T121" s="127">
        <v>877020.18</v>
      </c>
      <c r="U121" s="128">
        <f t="shared" si="24"/>
        <v>3091880.9410000006</v>
      </c>
      <c r="V121" s="134">
        <v>32579.457200000528</v>
      </c>
      <c r="W121" s="150">
        <f t="shared" si="25"/>
        <v>26063.565760000423</v>
      </c>
      <c r="X121" s="130">
        <f t="shared" si="26"/>
        <v>3117944.51</v>
      </c>
      <c r="Y121" s="131"/>
      <c r="Z121" s="132">
        <f t="shared" si="27"/>
        <v>4197376.51</v>
      </c>
      <c r="AA121" s="25"/>
      <c r="AB121" s="26"/>
      <c r="AC121" s="26">
        <v>273</v>
      </c>
      <c r="AD121" s="26" t="s">
        <v>142</v>
      </c>
      <c r="AE121" s="24">
        <v>4197377.3899999997</v>
      </c>
      <c r="AF121" s="24">
        <f t="shared" si="15"/>
        <v>4197376.51</v>
      </c>
      <c r="AG121" s="24">
        <f t="shared" si="28"/>
        <v>-0.87999999988824129</v>
      </c>
    </row>
    <row r="122" spans="1:33" s="27" customFormat="1" ht="16.5" x14ac:dyDescent="0.25">
      <c r="A122" s="28">
        <v>275</v>
      </c>
      <c r="B122" s="27" t="s">
        <v>143</v>
      </c>
      <c r="C122" s="27" t="b">
        <f t="shared" si="16"/>
        <v>1</v>
      </c>
      <c r="D122" s="135">
        <v>275</v>
      </c>
      <c r="E122" s="133" t="s">
        <v>143</v>
      </c>
      <c r="F122" s="120">
        <v>79</v>
      </c>
      <c r="G122" s="121">
        <f t="shared" si="17"/>
        <v>336985.56</v>
      </c>
      <c r="H122" s="121">
        <v>39.803899999999999</v>
      </c>
      <c r="I122" s="121">
        <f t="shared" si="18"/>
        <v>95247.55</v>
      </c>
      <c r="J122" s="121">
        <v>16</v>
      </c>
      <c r="K122" s="121">
        <f t="shared" si="19"/>
        <v>34957.440000000002</v>
      </c>
      <c r="L122" s="121">
        <v>0</v>
      </c>
      <c r="M122" s="121">
        <f t="shared" si="20"/>
        <v>0</v>
      </c>
      <c r="N122" s="122">
        <v>0</v>
      </c>
      <c r="O122" s="122">
        <f t="shared" si="21"/>
        <v>0</v>
      </c>
      <c r="P122" s="123">
        <f t="shared" si="22"/>
        <v>467190.55</v>
      </c>
      <c r="Q122" s="124">
        <v>263185</v>
      </c>
      <c r="R122" s="125">
        <v>248392433.568138</v>
      </c>
      <c r="S122" s="126">
        <f t="shared" si="23"/>
        <v>6240404.4218817251</v>
      </c>
      <c r="T122" s="127">
        <v>55087.83</v>
      </c>
      <c r="U122" s="128">
        <f t="shared" si="24"/>
        <v>259093.38</v>
      </c>
      <c r="V122" s="134">
        <v>26482.974800000084</v>
      </c>
      <c r="W122" s="150">
        <f t="shared" si="25"/>
        <v>21186.379840000067</v>
      </c>
      <c r="X122" s="130">
        <f t="shared" si="26"/>
        <v>280279.76</v>
      </c>
      <c r="Y122" s="131"/>
      <c r="Z122" s="132">
        <f t="shared" si="27"/>
        <v>543464.76</v>
      </c>
      <c r="AA122" s="25"/>
      <c r="AB122" s="26"/>
      <c r="AC122" s="26">
        <v>275</v>
      </c>
      <c r="AD122" s="26" t="s">
        <v>143</v>
      </c>
      <c r="AE122" s="24">
        <v>543464.76</v>
      </c>
      <c r="AF122" s="24">
        <f t="shared" si="15"/>
        <v>543464.76</v>
      </c>
      <c r="AG122" s="24">
        <f t="shared" si="28"/>
        <v>0</v>
      </c>
    </row>
    <row r="123" spans="1:33" s="27" customFormat="1" ht="16.5" x14ac:dyDescent="0.25">
      <c r="A123" s="28">
        <v>279</v>
      </c>
      <c r="B123" s="27" t="s">
        <v>144</v>
      </c>
      <c r="C123" s="27" t="b">
        <f t="shared" si="16"/>
        <v>1</v>
      </c>
      <c r="D123" s="135">
        <v>279</v>
      </c>
      <c r="E123" s="133" t="s">
        <v>144</v>
      </c>
      <c r="F123" s="120">
        <v>2227.0300000000002</v>
      </c>
      <c r="G123" s="121">
        <f t="shared" si="17"/>
        <v>9499708.25</v>
      </c>
      <c r="H123" s="121">
        <v>870.08964999999989</v>
      </c>
      <c r="I123" s="121">
        <f t="shared" si="18"/>
        <v>2082054.93</v>
      </c>
      <c r="J123" s="121">
        <v>489.78140000000002</v>
      </c>
      <c r="K123" s="121">
        <f t="shared" si="19"/>
        <v>1070093.99</v>
      </c>
      <c r="L123" s="121">
        <v>58.621099999999998</v>
      </c>
      <c r="M123" s="121">
        <f t="shared" si="20"/>
        <v>48791.51</v>
      </c>
      <c r="N123" s="122">
        <v>1.083</v>
      </c>
      <c r="O123" s="122">
        <f t="shared" si="21"/>
        <v>4619.6881199999998</v>
      </c>
      <c r="P123" s="123">
        <f t="shared" si="22"/>
        <v>12705268.36812</v>
      </c>
      <c r="Q123" s="124">
        <v>3362653</v>
      </c>
      <c r="R123" s="125">
        <v>3158132310.63906</v>
      </c>
      <c r="S123" s="126">
        <f t="shared" si="23"/>
        <v>3629663.1164835258</v>
      </c>
      <c r="T123" s="127">
        <v>6224376.7800000003</v>
      </c>
      <c r="U123" s="128">
        <f t="shared" si="24"/>
        <v>15566992.148120001</v>
      </c>
      <c r="V123" s="134">
        <v>0</v>
      </c>
      <c r="W123" s="150">
        <f t="shared" si="25"/>
        <v>0</v>
      </c>
      <c r="X123" s="130">
        <f t="shared" si="26"/>
        <v>15566992.15</v>
      </c>
      <c r="Y123" s="131"/>
      <c r="Z123" s="132">
        <f t="shared" si="27"/>
        <v>18929645.149999999</v>
      </c>
      <c r="AA123" s="25"/>
      <c r="AB123" s="26"/>
      <c r="AC123" s="26">
        <v>279</v>
      </c>
      <c r="AD123" s="26" t="s">
        <v>144</v>
      </c>
      <c r="AE123" s="24">
        <v>18929646.02</v>
      </c>
      <c r="AF123" s="24">
        <f t="shared" si="15"/>
        <v>18929645.149999999</v>
      </c>
      <c r="AG123" s="24">
        <f t="shared" si="28"/>
        <v>-0.87000000104308128</v>
      </c>
    </row>
    <row r="124" spans="1:33" s="27" customFormat="1" ht="16.5" x14ac:dyDescent="0.25">
      <c r="A124" s="28">
        <v>281</v>
      </c>
      <c r="B124" s="27" t="s">
        <v>145</v>
      </c>
      <c r="C124" s="27" t="b">
        <f t="shared" si="16"/>
        <v>1</v>
      </c>
      <c r="D124" s="135">
        <v>281</v>
      </c>
      <c r="E124" s="133" t="s">
        <v>145</v>
      </c>
      <c r="F124" s="120">
        <v>287</v>
      </c>
      <c r="G124" s="121">
        <f t="shared" si="17"/>
        <v>1224238.68</v>
      </c>
      <c r="H124" s="121">
        <v>31.31945</v>
      </c>
      <c r="I124" s="121">
        <f t="shared" si="18"/>
        <v>74944.94</v>
      </c>
      <c r="J124" s="121">
        <v>57.006100000000004</v>
      </c>
      <c r="K124" s="121">
        <f t="shared" si="19"/>
        <v>124549.21</v>
      </c>
      <c r="L124" s="121">
        <v>0</v>
      </c>
      <c r="M124" s="121">
        <f t="shared" si="20"/>
        <v>0</v>
      </c>
      <c r="N124" s="122">
        <v>0</v>
      </c>
      <c r="O124" s="122">
        <f t="shared" si="21"/>
        <v>0</v>
      </c>
      <c r="P124" s="123">
        <f t="shared" si="22"/>
        <v>1423732.8299999998</v>
      </c>
      <c r="Q124" s="124">
        <v>737375</v>
      </c>
      <c r="R124" s="125">
        <v>678222868.753968</v>
      </c>
      <c r="S124" s="126">
        <f t="shared" si="23"/>
        <v>21655005.715425014</v>
      </c>
      <c r="T124" s="127">
        <v>0</v>
      </c>
      <c r="U124" s="128">
        <f t="shared" si="24"/>
        <v>686357.82999999984</v>
      </c>
      <c r="V124" s="134">
        <v>0</v>
      </c>
      <c r="W124" s="150">
        <f t="shared" si="25"/>
        <v>0</v>
      </c>
      <c r="X124" s="130">
        <f t="shared" si="26"/>
        <v>686357.83</v>
      </c>
      <c r="Y124" s="131"/>
      <c r="Z124" s="132">
        <f t="shared" si="27"/>
        <v>1423732.83</v>
      </c>
      <c r="AA124" s="25"/>
      <c r="AB124" s="26"/>
      <c r="AC124" s="26">
        <v>281</v>
      </c>
      <c r="AD124" s="26" t="s">
        <v>145</v>
      </c>
      <c r="AE124" s="24">
        <v>1423732.71</v>
      </c>
      <c r="AF124" s="24">
        <f t="shared" si="15"/>
        <v>1423732.83</v>
      </c>
      <c r="AG124" s="24">
        <f t="shared" si="28"/>
        <v>0.12000000011175871</v>
      </c>
    </row>
    <row r="125" spans="1:33" s="27" customFormat="1" ht="16.5" x14ac:dyDescent="0.25">
      <c r="A125" s="28">
        <v>283</v>
      </c>
      <c r="B125" s="27" t="s">
        <v>146</v>
      </c>
      <c r="C125" s="27" t="b">
        <f t="shared" si="16"/>
        <v>1</v>
      </c>
      <c r="D125" s="135">
        <v>283</v>
      </c>
      <c r="E125" s="133" t="s">
        <v>146</v>
      </c>
      <c r="F125" s="120">
        <v>562</v>
      </c>
      <c r="G125" s="121">
        <f t="shared" si="17"/>
        <v>2397289.6800000002</v>
      </c>
      <c r="H125" s="121">
        <v>75.674350000000004</v>
      </c>
      <c r="I125" s="121">
        <f t="shared" si="18"/>
        <v>181082.67</v>
      </c>
      <c r="J125" s="121">
        <v>169.244</v>
      </c>
      <c r="K125" s="121">
        <f t="shared" si="19"/>
        <v>369771.06</v>
      </c>
      <c r="L125" s="121">
        <v>9.8689</v>
      </c>
      <c r="M125" s="121">
        <f t="shared" si="20"/>
        <v>8214.08</v>
      </c>
      <c r="N125" s="122">
        <v>0</v>
      </c>
      <c r="O125" s="122">
        <f t="shared" si="21"/>
        <v>0</v>
      </c>
      <c r="P125" s="123">
        <f t="shared" si="22"/>
        <v>2956357.49</v>
      </c>
      <c r="Q125" s="124">
        <v>1549309</v>
      </c>
      <c r="R125" s="125">
        <v>1449284137.88889</v>
      </c>
      <c r="S125" s="126">
        <f t="shared" si="23"/>
        <v>19151590.174066775</v>
      </c>
      <c r="T125" s="127">
        <v>0</v>
      </c>
      <c r="U125" s="128">
        <f t="shared" si="24"/>
        <v>1407048.4900000002</v>
      </c>
      <c r="V125" s="134">
        <v>0</v>
      </c>
      <c r="W125" s="150">
        <f t="shared" si="25"/>
        <v>0</v>
      </c>
      <c r="X125" s="130">
        <f t="shared" si="26"/>
        <v>1407048.49</v>
      </c>
      <c r="Y125" s="131"/>
      <c r="Z125" s="132">
        <f t="shared" si="27"/>
        <v>2956357.49</v>
      </c>
      <c r="AA125" s="25"/>
      <c r="AB125" s="26"/>
      <c r="AC125" s="26">
        <v>283</v>
      </c>
      <c r="AD125" s="26" t="s">
        <v>146</v>
      </c>
      <c r="AE125" s="24">
        <v>2956357.37</v>
      </c>
      <c r="AF125" s="24">
        <f t="shared" si="15"/>
        <v>2956357.49</v>
      </c>
      <c r="AG125" s="24">
        <f t="shared" si="28"/>
        <v>0.12000000011175871</v>
      </c>
    </row>
    <row r="126" spans="1:33" s="27" customFormat="1" ht="16.5" x14ac:dyDescent="0.25">
      <c r="A126" s="28">
        <v>285</v>
      </c>
      <c r="B126" s="27" t="s">
        <v>147</v>
      </c>
      <c r="C126" s="27" t="b">
        <f t="shared" si="16"/>
        <v>1</v>
      </c>
      <c r="D126" s="135">
        <v>285</v>
      </c>
      <c r="E126" s="133" t="s">
        <v>147</v>
      </c>
      <c r="F126" s="120">
        <v>1736.68</v>
      </c>
      <c r="G126" s="121">
        <f t="shared" si="17"/>
        <v>7408051.6799999997</v>
      </c>
      <c r="H126" s="121">
        <v>846.16070000000002</v>
      </c>
      <c r="I126" s="121">
        <f t="shared" si="18"/>
        <v>2024794.86</v>
      </c>
      <c r="J126" s="121">
        <v>406.55239999999998</v>
      </c>
      <c r="K126" s="121">
        <f t="shared" si="19"/>
        <v>888251.95</v>
      </c>
      <c r="L126" s="121">
        <v>21.921299999999999</v>
      </c>
      <c r="M126" s="121">
        <f t="shared" si="20"/>
        <v>18245.54</v>
      </c>
      <c r="N126" s="122">
        <v>0.9</v>
      </c>
      <c r="O126" s="122">
        <f t="shared" si="21"/>
        <v>3839.0760000000005</v>
      </c>
      <c r="P126" s="123">
        <f t="shared" si="22"/>
        <v>10343183.105999997</v>
      </c>
      <c r="Q126" s="124">
        <v>5245323</v>
      </c>
      <c r="R126" s="125">
        <v>4763493256.07547</v>
      </c>
      <c r="S126" s="126">
        <f t="shared" si="23"/>
        <v>5629537.3397458307</v>
      </c>
      <c r="T126" s="127">
        <v>2313400.71</v>
      </c>
      <c r="U126" s="128">
        <f t="shared" si="24"/>
        <v>7411260.8159999968</v>
      </c>
      <c r="V126" s="134">
        <v>0</v>
      </c>
      <c r="W126" s="150">
        <f t="shared" si="25"/>
        <v>0</v>
      </c>
      <c r="X126" s="130">
        <f t="shared" si="26"/>
        <v>7411260.8200000003</v>
      </c>
      <c r="Y126" s="131"/>
      <c r="Z126" s="132">
        <f t="shared" si="27"/>
        <v>12656583.82</v>
      </c>
      <c r="AA126" s="25"/>
      <c r="AB126" s="26"/>
      <c r="AC126" s="26">
        <v>285</v>
      </c>
      <c r="AD126" s="26" t="s">
        <v>147</v>
      </c>
      <c r="AE126" s="24">
        <v>12656583.82</v>
      </c>
      <c r="AF126" s="24">
        <f t="shared" si="15"/>
        <v>12656583.82</v>
      </c>
      <c r="AG126" s="24">
        <f t="shared" si="28"/>
        <v>0</v>
      </c>
    </row>
    <row r="127" spans="1:33" s="27" customFormat="1" ht="16.5" x14ac:dyDescent="0.25">
      <c r="A127" s="28">
        <v>287</v>
      </c>
      <c r="B127" s="27" t="s">
        <v>148</v>
      </c>
      <c r="C127" s="27" t="b">
        <f t="shared" si="16"/>
        <v>1</v>
      </c>
      <c r="D127" s="135">
        <v>287</v>
      </c>
      <c r="E127" s="133" t="s">
        <v>148</v>
      </c>
      <c r="F127" s="120">
        <v>353.53</v>
      </c>
      <c r="G127" s="121">
        <f t="shared" si="17"/>
        <v>1508031.71</v>
      </c>
      <c r="H127" s="121">
        <v>161.833</v>
      </c>
      <c r="I127" s="121">
        <f t="shared" si="18"/>
        <v>387253.42</v>
      </c>
      <c r="J127" s="121">
        <v>108.55289999999999</v>
      </c>
      <c r="K127" s="121">
        <f t="shared" si="19"/>
        <v>237170.72</v>
      </c>
      <c r="L127" s="121">
        <v>3.1573000000000002</v>
      </c>
      <c r="M127" s="121">
        <f t="shared" si="20"/>
        <v>2627.88</v>
      </c>
      <c r="N127" s="122">
        <v>0</v>
      </c>
      <c r="O127" s="122">
        <f t="shared" si="21"/>
        <v>0</v>
      </c>
      <c r="P127" s="123">
        <f t="shared" si="22"/>
        <v>2135083.73</v>
      </c>
      <c r="Q127" s="124">
        <v>485314</v>
      </c>
      <c r="R127" s="125">
        <v>459958050.99181998</v>
      </c>
      <c r="S127" s="126">
        <f t="shared" si="23"/>
        <v>2842177.1269878205</v>
      </c>
      <c r="T127" s="127">
        <v>1439352.89</v>
      </c>
      <c r="U127" s="128">
        <f t="shared" si="24"/>
        <v>3089122.62</v>
      </c>
      <c r="V127" s="134">
        <v>805108.07760000043</v>
      </c>
      <c r="W127" s="150">
        <f t="shared" si="25"/>
        <v>644086.46208000043</v>
      </c>
      <c r="X127" s="130">
        <f t="shared" si="26"/>
        <v>3733209.08</v>
      </c>
      <c r="Y127" s="131"/>
      <c r="Z127" s="132">
        <f t="shared" si="27"/>
        <v>4218523.08</v>
      </c>
      <c r="AA127" s="25"/>
      <c r="AB127" s="26"/>
      <c r="AC127" s="26">
        <v>287</v>
      </c>
      <c r="AD127" s="26" t="s">
        <v>148</v>
      </c>
      <c r="AE127" s="24">
        <v>4218523.08</v>
      </c>
      <c r="AF127" s="24">
        <f t="shared" si="15"/>
        <v>4218523.08</v>
      </c>
      <c r="AG127" s="24">
        <f t="shared" si="28"/>
        <v>0</v>
      </c>
    </row>
    <row r="128" spans="1:33" s="27" customFormat="1" ht="16.5" x14ac:dyDescent="0.25">
      <c r="A128" s="28">
        <v>291</v>
      </c>
      <c r="B128" s="27" t="s">
        <v>149</v>
      </c>
      <c r="C128" s="27" t="b">
        <f t="shared" si="16"/>
        <v>1</v>
      </c>
      <c r="D128" s="135">
        <v>291</v>
      </c>
      <c r="E128" s="133" t="s">
        <v>149</v>
      </c>
      <c r="F128" s="120">
        <v>39</v>
      </c>
      <c r="G128" s="121">
        <f t="shared" si="17"/>
        <v>166359.96</v>
      </c>
      <c r="H128" s="121">
        <v>11</v>
      </c>
      <c r="I128" s="121">
        <f t="shared" si="18"/>
        <v>26322.12</v>
      </c>
      <c r="J128" s="121">
        <v>5</v>
      </c>
      <c r="K128" s="121">
        <f t="shared" si="19"/>
        <v>10924.2</v>
      </c>
      <c r="L128" s="121">
        <v>0</v>
      </c>
      <c r="M128" s="121">
        <f t="shared" si="20"/>
        <v>0</v>
      </c>
      <c r="N128" s="122">
        <v>0</v>
      </c>
      <c r="O128" s="122">
        <f t="shared" si="21"/>
        <v>0</v>
      </c>
      <c r="P128" s="123">
        <f t="shared" si="22"/>
        <v>203606.28</v>
      </c>
      <c r="Q128" s="124">
        <v>151142</v>
      </c>
      <c r="R128" s="125">
        <v>138180339.862461</v>
      </c>
      <c r="S128" s="126">
        <f t="shared" si="23"/>
        <v>12561849.078405546</v>
      </c>
      <c r="T128" s="127">
        <v>0</v>
      </c>
      <c r="U128" s="128">
        <f t="shared" si="24"/>
        <v>52464.28</v>
      </c>
      <c r="V128" s="134">
        <v>41506.772399999987</v>
      </c>
      <c r="W128" s="150">
        <f t="shared" si="25"/>
        <v>33205.417919999993</v>
      </c>
      <c r="X128" s="130">
        <f t="shared" si="26"/>
        <v>85669.7</v>
      </c>
      <c r="Y128" s="131"/>
      <c r="Z128" s="132">
        <f t="shared" si="27"/>
        <v>236811.7</v>
      </c>
      <c r="AA128" s="25"/>
      <c r="AB128" s="26"/>
      <c r="AC128" s="26">
        <v>291</v>
      </c>
      <c r="AD128" s="26" t="s">
        <v>149</v>
      </c>
      <c r="AE128" s="24">
        <v>236811.7</v>
      </c>
      <c r="AF128" s="24">
        <f t="shared" si="15"/>
        <v>236811.7</v>
      </c>
      <c r="AG128" s="24">
        <f t="shared" si="28"/>
        <v>0</v>
      </c>
    </row>
    <row r="129" spans="1:33" s="27" customFormat="1" ht="16.5" x14ac:dyDescent="0.25">
      <c r="A129" s="28">
        <v>293</v>
      </c>
      <c r="B129" s="27" t="s">
        <v>150</v>
      </c>
      <c r="C129" s="27" t="b">
        <f t="shared" si="16"/>
        <v>1</v>
      </c>
      <c r="D129" s="135">
        <v>293</v>
      </c>
      <c r="E129" s="133" t="s">
        <v>150</v>
      </c>
      <c r="F129" s="120">
        <v>67</v>
      </c>
      <c r="G129" s="121">
        <f t="shared" si="17"/>
        <v>285797.88</v>
      </c>
      <c r="H129" s="121">
        <v>19</v>
      </c>
      <c r="I129" s="121">
        <f t="shared" si="18"/>
        <v>45465.48</v>
      </c>
      <c r="J129" s="121">
        <v>13.8056</v>
      </c>
      <c r="K129" s="121">
        <f t="shared" si="19"/>
        <v>30163.03</v>
      </c>
      <c r="L129" s="121">
        <v>0</v>
      </c>
      <c r="M129" s="121">
        <f t="shared" si="20"/>
        <v>0</v>
      </c>
      <c r="N129" s="122">
        <v>0</v>
      </c>
      <c r="O129" s="122">
        <f t="shared" si="21"/>
        <v>0</v>
      </c>
      <c r="P129" s="123">
        <f t="shared" si="22"/>
        <v>361426.39</v>
      </c>
      <c r="Q129" s="124">
        <v>123280</v>
      </c>
      <c r="R129" s="125">
        <v>114672616.082895</v>
      </c>
      <c r="S129" s="126">
        <f t="shared" si="23"/>
        <v>6035400.8464681581</v>
      </c>
      <c r="T129" s="127">
        <v>34903.730000000003</v>
      </c>
      <c r="U129" s="128">
        <f t="shared" si="24"/>
        <v>273050.12</v>
      </c>
      <c r="V129" s="134">
        <v>56761.144800000009</v>
      </c>
      <c r="W129" s="150">
        <f t="shared" si="25"/>
        <v>45408.915840000009</v>
      </c>
      <c r="X129" s="130">
        <f t="shared" si="26"/>
        <v>318459.03999999998</v>
      </c>
      <c r="Y129" s="131"/>
      <c r="Z129" s="132">
        <f t="shared" si="27"/>
        <v>441739.04</v>
      </c>
      <c r="AA129" s="25"/>
      <c r="AB129" s="26"/>
      <c r="AC129" s="26">
        <v>293</v>
      </c>
      <c r="AD129" s="26" t="s">
        <v>150</v>
      </c>
      <c r="AE129" s="24">
        <v>441739.04</v>
      </c>
      <c r="AF129" s="24">
        <f t="shared" si="15"/>
        <v>441739.04</v>
      </c>
      <c r="AG129" s="24">
        <f t="shared" si="28"/>
        <v>0</v>
      </c>
    </row>
    <row r="130" spans="1:33" s="27" customFormat="1" ht="16.5" x14ac:dyDescent="0.25">
      <c r="A130" s="28">
        <v>295</v>
      </c>
      <c r="B130" s="27" t="s">
        <v>151</v>
      </c>
      <c r="C130" s="27" t="b">
        <f t="shared" si="16"/>
        <v>1</v>
      </c>
      <c r="D130" s="135">
        <v>295</v>
      </c>
      <c r="E130" s="133" t="s">
        <v>151</v>
      </c>
      <c r="F130" s="120">
        <v>1302.03</v>
      </c>
      <c r="G130" s="121">
        <f t="shared" si="17"/>
        <v>5553991.25</v>
      </c>
      <c r="H130" s="121">
        <v>340</v>
      </c>
      <c r="I130" s="121">
        <f t="shared" si="18"/>
        <v>813592.8</v>
      </c>
      <c r="J130" s="121">
        <v>241.33689999999999</v>
      </c>
      <c r="K130" s="121">
        <f t="shared" si="19"/>
        <v>527282.51</v>
      </c>
      <c r="L130" s="121">
        <v>57.680399999999999</v>
      </c>
      <c r="M130" s="121">
        <f t="shared" si="20"/>
        <v>48008.55</v>
      </c>
      <c r="N130" s="122">
        <v>0.1298</v>
      </c>
      <c r="O130" s="122">
        <f t="shared" si="21"/>
        <v>553.680072</v>
      </c>
      <c r="P130" s="123">
        <f t="shared" si="22"/>
        <v>6943428.7900719997</v>
      </c>
      <c r="Q130" s="124">
        <v>3835681</v>
      </c>
      <c r="R130" s="125">
        <v>3574473518.22754</v>
      </c>
      <c r="S130" s="126">
        <f t="shared" si="23"/>
        <v>10513157.406551588</v>
      </c>
      <c r="T130" s="127">
        <v>0</v>
      </c>
      <c r="U130" s="128">
        <f t="shared" si="24"/>
        <v>3107747.7900719997</v>
      </c>
      <c r="V130" s="134">
        <v>382399.62440000055</v>
      </c>
      <c r="W130" s="150">
        <f t="shared" si="25"/>
        <v>305919.69952000043</v>
      </c>
      <c r="X130" s="130">
        <f t="shared" si="26"/>
        <v>3413667.49</v>
      </c>
      <c r="Y130" s="131"/>
      <c r="Z130" s="132">
        <f t="shared" si="27"/>
        <v>7249348.4900000002</v>
      </c>
      <c r="AA130" s="25"/>
      <c r="AB130" s="26"/>
      <c r="AC130" s="26">
        <v>295</v>
      </c>
      <c r="AD130" s="26" t="s">
        <v>151</v>
      </c>
      <c r="AE130" s="24">
        <v>7249348.4900000002</v>
      </c>
      <c r="AF130" s="24">
        <f t="shared" si="15"/>
        <v>7249348.4900000002</v>
      </c>
      <c r="AG130" s="24">
        <f t="shared" si="28"/>
        <v>0</v>
      </c>
    </row>
    <row r="131" spans="1:33" s="27" customFormat="1" ht="16.5" x14ac:dyDescent="0.25">
      <c r="A131" s="28">
        <v>297</v>
      </c>
      <c r="B131" s="27" t="s">
        <v>152</v>
      </c>
      <c r="C131" s="27" t="b">
        <f t="shared" si="16"/>
        <v>1</v>
      </c>
      <c r="D131" s="135">
        <v>297</v>
      </c>
      <c r="E131" s="133" t="s">
        <v>152</v>
      </c>
      <c r="F131" s="120">
        <v>697</v>
      </c>
      <c r="G131" s="121">
        <f t="shared" si="17"/>
        <v>2973151.08</v>
      </c>
      <c r="H131" s="121">
        <v>92.206850000000003</v>
      </c>
      <c r="I131" s="121">
        <f t="shared" si="18"/>
        <v>220643.62</v>
      </c>
      <c r="J131" s="121">
        <v>125.3304</v>
      </c>
      <c r="K131" s="121">
        <f t="shared" si="19"/>
        <v>273826.87</v>
      </c>
      <c r="L131" s="121">
        <v>8.1908999999999992</v>
      </c>
      <c r="M131" s="121">
        <f t="shared" si="20"/>
        <v>6817.45</v>
      </c>
      <c r="N131" s="122">
        <v>0</v>
      </c>
      <c r="O131" s="122">
        <f t="shared" si="21"/>
        <v>0</v>
      </c>
      <c r="P131" s="123">
        <f t="shared" si="22"/>
        <v>3474439.0200000005</v>
      </c>
      <c r="Q131" s="124">
        <v>1141463</v>
      </c>
      <c r="R131" s="125">
        <v>1037459517.3363301</v>
      </c>
      <c r="S131" s="126">
        <f t="shared" si="23"/>
        <v>11251436.496706372</v>
      </c>
      <c r="T131" s="127">
        <v>0</v>
      </c>
      <c r="U131" s="128">
        <f t="shared" si="24"/>
        <v>2332976.0200000005</v>
      </c>
      <c r="V131" s="134">
        <v>529736.41880000057</v>
      </c>
      <c r="W131" s="150">
        <f t="shared" si="25"/>
        <v>423789.13504000049</v>
      </c>
      <c r="X131" s="130">
        <f t="shared" si="26"/>
        <v>2756765.16</v>
      </c>
      <c r="Y131" s="131"/>
      <c r="Z131" s="132">
        <f t="shared" si="27"/>
        <v>3898228.16</v>
      </c>
      <c r="AA131" s="25"/>
      <c r="AB131" s="26"/>
      <c r="AC131" s="26">
        <v>297</v>
      </c>
      <c r="AD131" s="26" t="s">
        <v>152</v>
      </c>
      <c r="AE131" s="24">
        <v>3898228.28</v>
      </c>
      <c r="AF131" s="24">
        <f t="shared" si="15"/>
        <v>3898228.16</v>
      </c>
      <c r="AG131" s="24">
        <f t="shared" si="28"/>
        <v>-0.11999999964609742</v>
      </c>
    </row>
    <row r="132" spans="1:33" s="27" customFormat="1" ht="16.5" x14ac:dyDescent="0.25">
      <c r="A132" s="28">
        <v>299</v>
      </c>
      <c r="B132" s="27" t="s">
        <v>153</v>
      </c>
      <c r="C132" s="27" t="b">
        <f t="shared" si="16"/>
        <v>1</v>
      </c>
      <c r="D132" s="135">
        <v>299</v>
      </c>
      <c r="E132" s="133" t="s">
        <v>153</v>
      </c>
      <c r="F132" s="120">
        <v>161</v>
      </c>
      <c r="G132" s="121">
        <f t="shared" si="17"/>
        <v>686768.04</v>
      </c>
      <c r="H132" s="121">
        <v>61</v>
      </c>
      <c r="I132" s="121">
        <f t="shared" si="18"/>
        <v>145968.12</v>
      </c>
      <c r="J132" s="121">
        <v>28.9283</v>
      </c>
      <c r="K132" s="121">
        <f t="shared" si="19"/>
        <v>63203.71</v>
      </c>
      <c r="L132" s="121">
        <v>0</v>
      </c>
      <c r="M132" s="121">
        <f t="shared" si="20"/>
        <v>0</v>
      </c>
      <c r="N132" s="122">
        <v>0</v>
      </c>
      <c r="O132" s="122">
        <f t="shared" si="21"/>
        <v>0</v>
      </c>
      <c r="P132" s="123">
        <f t="shared" si="22"/>
        <v>895939.87</v>
      </c>
      <c r="Q132" s="124">
        <v>238305</v>
      </c>
      <c r="R132" s="125">
        <v>257777317.32813999</v>
      </c>
      <c r="S132" s="126">
        <f t="shared" si="23"/>
        <v>4225857.6611170489</v>
      </c>
      <c r="T132" s="127">
        <v>356003.87</v>
      </c>
      <c r="U132" s="128">
        <f t="shared" si="24"/>
        <v>1013638.74</v>
      </c>
      <c r="V132" s="134">
        <v>57139.662799999816</v>
      </c>
      <c r="W132" s="150">
        <f t="shared" si="25"/>
        <v>45711.730239999859</v>
      </c>
      <c r="X132" s="130">
        <f t="shared" si="26"/>
        <v>1059350.47</v>
      </c>
      <c r="Y132" s="131"/>
      <c r="Z132" s="132">
        <f t="shared" si="27"/>
        <v>1297655.47</v>
      </c>
      <c r="AA132" s="25"/>
      <c r="AB132" s="26"/>
      <c r="AC132" s="26">
        <v>299</v>
      </c>
      <c r="AD132" s="26" t="s">
        <v>153</v>
      </c>
      <c r="AE132" s="24">
        <v>1297655.47</v>
      </c>
      <c r="AF132" s="24">
        <f t="shared" si="15"/>
        <v>1297655.47</v>
      </c>
      <c r="AG132" s="24">
        <f t="shared" si="28"/>
        <v>0</v>
      </c>
    </row>
    <row r="133" spans="1:33" s="27" customFormat="1" ht="16.5" x14ac:dyDescent="0.25">
      <c r="A133" s="28">
        <v>303</v>
      </c>
      <c r="B133" s="27" t="s">
        <v>154</v>
      </c>
      <c r="C133" s="27" t="b">
        <f t="shared" si="16"/>
        <v>1</v>
      </c>
      <c r="D133" s="135">
        <v>303</v>
      </c>
      <c r="E133" s="133" t="s">
        <v>154</v>
      </c>
      <c r="F133" s="120">
        <v>114.58</v>
      </c>
      <c r="G133" s="121">
        <f t="shared" si="17"/>
        <v>488757.03</v>
      </c>
      <c r="H133" s="121">
        <v>42.560549999999999</v>
      </c>
      <c r="I133" s="121">
        <f t="shared" si="18"/>
        <v>101843.99</v>
      </c>
      <c r="J133" s="121">
        <v>25.5657</v>
      </c>
      <c r="K133" s="121">
        <f t="shared" si="19"/>
        <v>55856.959999999999</v>
      </c>
      <c r="L133" s="121">
        <v>2.5167000000000002</v>
      </c>
      <c r="M133" s="121">
        <f t="shared" si="20"/>
        <v>2094.6999999999998</v>
      </c>
      <c r="N133" s="122">
        <v>0</v>
      </c>
      <c r="O133" s="122">
        <f t="shared" si="21"/>
        <v>0</v>
      </c>
      <c r="P133" s="123">
        <f t="shared" si="22"/>
        <v>648552.67999999993</v>
      </c>
      <c r="Q133" s="124">
        <v>2256065</v>
      </c>
      <c r="R133" s="125">
        <v>2032460847.5734301</v>
      </c>
      <c r="S133" s="126">
        <f t="shared" si="23"/>
        <v>47754571.958619662</v>
      </c>
      <c r="T133" s="127">
        <v>0</v>
      </c>
      <c r="U133" s="128">
        <f t="shared" si="24"/>
        <v>0</v>
      </c>
      <c r="V133" s="134">
        <v>0</v>
      </c>
      <c r="W133" s="150" t="str">
        <f t="shared" si="25"/>
        <v>0</v>
      </c>
      <c r="X133" s="130">
        <f t="shared" si="26"/>
        <v>0</v>
      </c>
      <c r="Y133" s="131"/>
      <c r="Z133" s="132">
        <f t="shared" si="27"/>
        <v>2256065</v>
      </c>
      <c r="AA133" s="25"/>
      <c r="AB133" s="26"/>
      <c r="AC133" s="26">
        <v>303</v>
      </c>
      <c r="AD133" s="26" t="s">
        <v>154</v>
      </c>
      <c r="AE133" s="24">
        <v>2256065</v>
      </c>
      <c r="AF133" s="24">
        <f t="shared" si="15"/>
        <v>2256065</v>
      </c>
      <c r="AG133" s="24">
        <f t="shared" si="28"/>
        <v>0</v>
      </c>
    </row>
    <row r="134" spans="1:33" s="27" customFormat="1" ht="16.5" x14ac:dyDescent="0.25">
      <c r="A134" s="28">
        <v>311</v>
      </c>
      <c r="B134" s="27" t="s">
        <v>155</v>
      </c>
      <c r="C134" s="27" t="b">
        <f t="shared" si="16"/>
        <v>1</v>
      </c>
      <c r="D134" s="135">
        <v>311</v>
      </c>
      <c r="E134" s="133" t="s">
        <v>155</v>
      </c>
      <c r="F134" s="120">
        <v>167</v>
      </c>
      <c r="G134" s="121">
        <f t="shared" si="17"/>
        <v>712361.88</v>
      </c>
      <c r="H134" s="121">
        <v>86.053849999999997</v>
      </c>
      <c r="I134" s="121">
        <f t="shared" si="18"/>
        <v>205919.98</v>
      </c>
      <c r="J134" s="121">
        <v>56.799900000000001</v>
      </c>
      <c r="K134" s="121">
        <f t="shared" si="19"/>
        <v>124098.69</v>
      </c>
      <c r="L134" s="121">
        <v>0</v>
      </c>
      <c r="M134" s="121">
        <f t="shared" si="20"/>
        <v>0</v>
      </c>
      <c r="N134" s="122">
        <v>0</v>
      </c>
      <c r="O134" s="122">
        <f t="shared" si="21"/>
        <v>0</v>
      </c>
      <c r="P134" s="123">
        <f t="shared" si="22"/>
        <v>1042380.55</v>
      </c>
      <c r="Q134" s="124">
        <v>243114</v>
      </c>
      <c r="R134" s="125">
        <v>225214797.31522799</v>
      </c>
      <c r="S134" s="126">
        <f t="shared" si="23"/>
        <v>2617137.9585599946</v>
      </c>
      <c r="T134" s="127">
        <v>808166.08</v>
      </c>
      <c r="U134" s="128">
        <f t="shared" si="24"/>
        <v>1607432.63</v>
      </c>
      <c r="V134" s="134">
        <v>59833.621999999974</v>
      </c>
      <c r="W134" s="150">
        <f t="shared" si="25"/>
        <v>47866.897599999982</v>
      </c>
      <c r="X134" s="130">
        <f t="shared" si="26"/>
        <v>1655299.53</v>
      </c>
      <c r="Y134" s="131"/>
      <c r="Z134" s="132">
        <f t="shared" si="27"/>
        <v>1898413.53</v>
      </c>
      <c r="AA134" s="25"/>
      <c r="AB134" s="26"/>
      <c r="AC134" s="26">
        <v>311</v>
      </c>
      <c r="AD134" s="26" t="s">
        <v>155</v>
      </c>
      <c r="AE134" s="24">
        <v>1898412.65</v>
      </c>
      <c r="AF134" s="24">
        <f t="shared" si="15"/>
        <v>1898413.53</v>
      </c>
      <c r="AG134" s="24">
        <f t="shared" si="28"/>
        <v>0.88000000012107193</v>
      </c>
    </row>
    <row r="135" spans="1:33" s="27" customFormat="1" ht="16.5" x14ac:dyDescent="0.25">
      <c r="A135" s="28">
        <v>315</v>
      </c>
      <c r="B135" s="27" t="s">
        <v>156</v>
      </c>
      <c r="C135" s="27" t="b">
        <f t="shared" si="16"/>
        <v>1</v>
      </c>
      <c r="D135" s="135">
        <v>315</v>
      </c>
      <c r="E135" s="133" t="s">
        <v>156</v>
      </c>
      <c r="F135" s="120">
        <v>1080.96</v>
      </c>
      <c r="G135" s="121">
        <f t="shared" si="17"/>
        <v>4610986.21</v>
      </c>
      <c r="H135" s="121">
        <v>153.14535000000001</v>
      </c>
      <c r="I135" s="121">
        <f t="shared" si="18"/>
        <v>366464.57</v>
      </c>
      <c r="J135" s="121">
        <v>225.4365</v>
      </c>
      <c r="K135" s="121">
        <f t="shared" si="19"/>
        <v>492542.68</v>
      </c>
      <c r="L135" s="121">
        <v>22.6112</v>
      </c>
      <c r="M135" s="121">
        <f t="shared" si="20"/>
        <v>18819.75</v>
      </c>
      <c r="N135" s="122">
        <v>0</v>
      </c>
      <c r="O135" s="122">
        <f t="shared" si="21"/>
        <v>0</v>
      </c>
      <c r="P135" s="123">
        <f t="shared" si="22"/>
        <v>5488813.21</v>
      </c>
      <c r="Q135" s="124">
        <v>1836098</v>
      </c>
      <c r="R135" s="125">
        <v>1711261208.16663</v>
      </c>
      <c r="S135" s="126">
        <f t="shared" si="23"/>
        <v>11174098.385400731</v>
      </c>
      <c r="T135" s="127">
        <v>0</v>
      </c>
      <c r="U135" s="128">
        <f t="shared" si="24"/>
        <v>3652715.21</v>
      </c>
      <c r="V135" s="134">
        <v>1922948.7344000004</v>
      </c>
      <c r="W135" s="150">
        <f t="shared" si="25"/>
        <v>1538358.9875200004</v>
      </c>
      <c r="X135" s="130">
        <f t="shared" si="26"/>
        <v>5191074.2</v>
      </c>
      <c r="Y135" s="131"/>
      <c r="Z135" s="132">
        <f t="shared" si="27"/>
        <v>7027172.2000000002</v>
      </c>
      <c r="AA135" s="25"/>
      <c r="AB135" s="26"/>
      <c r="AC135" s="26">
        <v>315</v>
      </c>
      <c r="AD135" s="26" t="s">
        <v>156</v>
      </c>
      <c r="AE135" s="24">
        <v>7027172.3200000003</v>
      </c>
      <c r="AF135" s="24">
        <f t="shared" si="15"/>
        <v>7027172.2000000002</v>
      </c>
      <c r="AG135" s="24">
        <f t="shared" si="28"/>
        <v>-0.12000000011175871</v>
      </c>
    </row>
    <row r="136" spans="1:33" s="27" customFormat="1" ht="16.5" x14ac:dyDescent="0.25">
      <c r="A136" s="28">
        <v>317</v>
      </c>
      <c r="B136" s="27" t="s">
        <v>157</v>
      </c>
      <c r="C136" s="27" t="b">
        <f t="shared" si="16"/>
        <v>1</v>
      </c>
      <c r="D136" s="135">
        <v>317</v>
      </c>
      <c r="E136" s="133" t="s">
        <v>157</v>
      </c>
      <c r="F136" s="120">
        <v>559.17999999999995</v>
      </c>
      <c r="G136" s="121">
        <f t="shared" si="17"/>
        <v>2385260.58</v>
      </c>
      <c r="H136" s="121">
        <v>317.36705000000001</v>
      </c>
      <c r="I136" s="121">
        <f t="shared" si="18"/>
        <v>759433.96</v>
      </c>
      <c r="J136" s="121">
        <v>128.7901</v>
      </c>
      <c r="K136" s="121">
        <f t="shared" si="19"/>
        <v>281385.76</v>
      </c>
      <c r="L136" s="121">
        <v>26</v>
      </c>
      <c r="M136" s="121">
        <f t="shared" si="20"/>
        <v>21640.32</v>
      </c>
      <c r="N136" s="122">
        <v>0</v>
      </c>
      <c r="O136" s="122">
        <f t="shared" si="21"/>
        <v>0</v>
      </c>
      <c r="P136" s="123">
        <f t="shared" si="22"/>
        <v>3447720.6199999996</v>
      </c>
      <c r="Q136" s="124">
        <v>1225747</v>
      </c>
      <c r="R136" s="125">
        <v>1540639977.4240699</v>
      </c>
      <c r="S136" s="126">
        <f t="shared" si="23"/>
        <v>4854442.1275745854</v>
      </c>
      <c r="T136" s="127">
        <v>1411317.72</v>
      </c>
      <c r="U136" s="128">
        <f t="shared" si="24"/>
        <v>3633291.34</v>
      </c>
      <c r="V136" s="134">
        <v>653174.79440000048</v>
      </c>
      <c r="W136" s="150">
        <f t="shared" si="25"/>
        <v>522539.83552000043</v>
      </c>
      <c r="X136" s="130">
        <f t="shared" si="26"/>
        <v>4155831.18</v>
      </c>
      <c r="Y136" s="131"/>
      <c r="Z136" s="132">
        <f t="shared" si="27"/>
        <v>5381578.1799999997</v>
      </c>
      <c r="AA136" s="25"/>
      <c r="AB136" s="26"/>
      <c r="AC136" s="26">
        <v>317</v>
      </c>
      <c r="AD136" s="26" t="s">
        <v>157</v>
      </c>
      <c r="AE136" s="24">
        <v>5381577.2999999998</v>
      </c>
      <c r="AF136" s="24">
        <f t="shared" ref="AF136:AF199" si="29">VLOOKUP(AC136,D$8:Z$252,23,FALSE)</f>
        <v>5381578.1799999997</v>
      </c>
      <c r="AG136" s="24">
        <f t="shared" si="28"/>
        <v>0.87999999988824129</v>
      </c>
    </row>
    <row r="137" spans="1:33" s="27" customFormat="1" ht="16.5" x14ac:dyDescent="0.25">
      <c r="A137" s="28">
        <v>319</v>
      </c>
      <c r="B137" s="27" t="s">
        <v>158</v>
      </c>
      <c r="C137" s="27" t="b">
        <f t="shared" ref="C137:C200" si="30">B137=E137</f>
        <v>1</v>
      </c>
      <c r="D137" s="135">
        <v>319</v>
      </c>
      <c r="E137" s="133" t="s">
        <v>158</v>
      </c>
      <c r="F137" s="120">
        <v>3620.36</v>
      </c>
      <c r="G137" s="121">
        <f t="shared" ref="G137:G200" si="31">ROUND(F137*G$5,2)</f>
        <v>15443152.43</v>
      </c>
      <c r="H137" s="121">
        <v>504.66885000000002</v>
      </c>
      <c r="I137" s="121">
        <f t="shared" ref="I137:I200" si="32">IFERROR(ROUND(H137*$I$5,2),0)</f>
        <v>1207632.18</v>
      </c>
      <c r="J137" s="121">
        <v>762.42499999999995</v>
      </c>
      <c r="K137" s="121">
        <f t="shared" ref="K137:K200" si="33">ROUND(J137*$K$5,2)</f>
        <v>1665776.6399999999</v>
      </c>
      <c r="L137" s="121">
        <v>26.726099999999999</v>
      </c>
      <c r="M137" s="121">
        <f t="shared" ref="M137:M200" si="34">ROUND(L137*$M$5,2)</f>
        <v>22244.67</v>
      </c>
      <c r="N137" s="122">
        <v>0.6</v>
      </c>
      <c r="O137" s="122">
        <f t="shared" ref="O137:O200" si="35">N137*O$5</f>
        <v>2559.384</v>
      </c>
      <c r="P137" s="123">
        <f t="shared" ref="P137:P200" si="36">G137+I137+K137+M137+O137</f>
        <v>18341365.304000001</v>
      </c>
      <c r="Q137" s="124">
        <v>7179642</v>
      </c>
      <c r="R137" s="125">
        <v>7091917873.7176104</v>
      </c>
      <c r="S137" s="126">
        <f t="shared" ref="S137:S200" si="37">IFERROR(R137/H137,0)</f>
        <v>14052616.629137324</v>
      </c>
      <c r="T137" s="127">
        <v>0</v>
      </c>
      <c r="U137" s="128">
        <f t="shared" ref="U137:U200" si="38">IF(P137&gt;Q137,P137-Q137+T137,0)</f>
        <v>11161723.304000001</v>
      </c>
      <c r="V137" s="134">
        <v>1289819.7775999978</v>
      </c>
      <c r="W137" s="150">
        <f t="shared" ref="W137:W200" si="39">IFERROR(IF(Q137&gt;P137,"0",V137*0.8),"0")</f>
        <v>1031855.8220799983</v>
      </c>
      <c r="X137" s="130">
        <f t="shared" ref="X137:X200" si="40">ROUND((U137+W137),2)</f>
        <v>12193579.130000001</v>
      </c>
      <c r="Y137" s="131"/>
      <c r="Z137" s="132">
        <f t="shared" ref="Z137:Z200" si="41">X137+Q137</f>
        <v>19373221.130000003</v>
      </c>
      <c r="AA137" s="25"/>
      <c r="AB137" s="26"/>
      <c r="AC137" s="26">
        <v>319</v>
      </c>
      <c r="AD137" s="26" t="s">
        <v>158</v>
      </c>
      <c r="AE137" s="24">
        <v>19373221.239999998</v>
      </c>
      <c r="AF137" s="24">
        <f t="shared" si="29"/>
        <v>19373221.130000003</v>
      </c>
      <c r="AG137" s="24">
        <f t="shared" ref="AG137:AG200" si="42">AF137-AE137</f>
        <v>-0.10999999567866325</v>
      </c>
    </row>
    <row r="138" spans="1:33" s="27" customFormat="1" ht="16.5" x14ac:dyDescent="0.25">
      <c r="A138" s="28">
        <v>321</v>
      </c>
      <c r="B138" s="27" t="s">
        <v>159</v>
      </c>
      <c r="C138" s="27" t="b">
        <f t="shared" si="30"/>
        <v>1</v>
      </c>
      <c r="D138" s="135">
        <v>321</v>
      </c>
      <c r="E138" s="133" t="s">
        <v>159</v>
      </c>
      <c r="F138" s="120">
        <v>575.4</v>
      </c>
      <c r="G138" s="121">
        <f t="shared" si="31"/>
        <v>2454449.2599999998</v>
      </c>
      <c r="H138" s="121">
        <v>136.23155</v>
      </c>
      <c r="I138" s="121">
        <f t="shared" si="32"/>
        <v>325991.2</v>
      </c>
      <c r="J138" s="121">
        <v>135.9195</v>
      </c>
      <c r="K138" s="121">
        <f t="shared" si="33"/>
        <v>296962.36</v>
      </c>
      <c r="L138" s="121">
        <v>0</v>
      </c>
      <c r="M138" s="121">
        <f t="shared" si="34"/>
        <v>0</v>
      </c>
      <c r="N138" s="122">
        <v>0</v>
      </c>
      <c r="O138" s="122">
        <f t="shared" si="35"/>
        <v>0</v>
      </c>
      <c r="P138" s="123">
        <f t="shared" si="36"/>
        <v>3077402.82</v>
      </c>
      <c r="Q138" s="124">
        <v>1102176</v>
      </c>
      <c r="R138" s="125">
        <v>1011479599</v>
      </c>
      <c r="S138" s="126">
        <f t="shared" si="37"/>
        <v>7424708.8798446469</v>
      </c>
      <c r="T138" s="127">
        <v>0</v>
      </c>
      <c r="U138" s="128">
        <f t="shared" si="38"/>
        <v>1975226.8199999998</v>
      </c>
      <c r="V138" s="134">
        <v>599109.11000000034</v>
      </c>
      <c r="W138" s="150">
        <f t="shared" si="39"/>
        <v>479287.28800000029</v>
      </c>
      <c r="X138" s="130">
        <f t="shared" si="40"/>
        <v>2454514.11</v>
      </c>
      <c r="Y138" s="131"/>
      <c r="Z138" s="132">
        <f t="shared" si="41"/>
        <v>3556690.11</v>
      </c>
      <c r="AA138" s="25"/>
      <c r="AB138" s="26"/>
      <c r="AC138" s="26">
        <v>321</v>
      </c>
      <c r="AD138" s="26" t="s">
        <v>159</v>
      </c>
      <c r="AE138" s="24">
        <v>3556689.99</v>
      </c>
      <c r="AF138" s="24">
        <f t="shared" si="29"/>
        <v>3556690.11</v>
      </c>
      <c r="AG138" s="24">
        <f t="shared" si="42"/>
        <v>0.11999999964609742</v>
      </c>
    </row>
    <row r="139" spans="1:33" s="27" customFormat="1" ht="16.5" x14ac:dyDescent="0.25">
      <c r="A139" s="28">
        <v>323</v>
      </c>
      <c r="B139" s="27" t="s">
        <v>160</v>
      </c>
      <c r="C139" s="27" t="b">
        <f t="shared" si="30"/>
        <v>1</v>
      </c>
      <c r="D139" s="135">
        <v>323</v>
      </c>
      <c r="E139" s="133" t="s">
        <v>160</v>
      </c>
      <c r="F139" s="120">
        <v>36.51</v>
      </c>
      <c r="G139" s="121">
        <f t="shared" si="31"/>
        <v>155738.51999999999</v>
      </c>
      <c r="H139" s="121">
        <v>4</v>
      </c>
      <c r="I139" s="121">
        <f t="shared" si="32"/>
        <v>9571.68</v>
      </c>
      <c r="J139" s="121">
        <v>4.9832000000000001</v>
      </c>
      <c r="K139" s="121">
        <f t="shared" si="33"/>
        <v>10887.49</v>
      </c>
      <c r="L139" s="121">
        <v>0</v>
      </c>
      <c r="M139" s="121">
        <f t="shared" si="34"/>
        <v>0</v>
      </c>
      <c r="N139" s="122">
        <v>0</v>
      </c>
      <c r="O139" s="122">
        <f t="shared" si="35"/>
        <v>0</v>
      </c>
      <c r="P139" s="123">
        <f t="shared" si="36"/>
        <v>176197.68999999997</v>
      </c>
      <c r="Q139" s="124">
        <v>138105</v>
      </c>
      <c r="R139" s="125">
        <v>127325795.037413</v>
      </c>
      <c r="S139" s="126">
        <f t="shared" si="37"/>
        <v>31831448.75935325</v>
      </c>
      <c r="T139" s="127">
        <v>0</v>
      </c>
      <c r="U139" s="128">
        <f t="shared" si="38"/>
        <v>38092.689999999973</v>
      </c>
      <c r="V139" s="134">
        <v>95079.147599999997</v>
      </c>
      <c r="W139" s="150">
        <f t="shared" si="39"/>
        <v>76063.318079999997</v>
      </c>
      <c r="X139" s="130">
        <f t="shared" si="40"/>
        <v>114156.01</v>
      </c>
      <c r="Y139" s="131"/>
      <c r="Z139" s="132">
        <f t="shared" si="41"/>
        <v>252261.01</v>
      </c>
      <c r="AA139" s="25"/>
      <c r="AB139" s="26"/>
      <c r="AC139" s="26">
        <v>323</v>
      </c>
      <c r="AD139" s="26" t="s">
        <v>160</v>
      </c>
      <c r="AE139" s="24">
        <v>252261.01</v>
      </c>
      <c r="AF139" s="24">
        <f t="shared" si="29"/>
        <v>252261.01</v>
      </c>
      <c r="AG139" s="24">
        <f t="shared" si="42"/>
        <v>0</v>
      </c>
    </row>
    <row r="140" spans="1:33" s="27" customFormat="1" ht="16.5" x14ac:dyDescent="0.25">
      <c r="A140" s="28">
        <v>327</v>
      </c>
      <c r="B140" s="27" t="s">
        <v>161</v>
      </c>
      <c r="C140" s="27" t="b">
        <f t="shared" si="30"/>
        <v>1</v>
      </c>
      <c r="D140" s="135">
        <v>327</v>
      </c>
      <c r="E140" s="133" t="s">
        <v>161</v>
      </c>
      <c r="F140" s="120">
        <v>271.89999999999998</v>
      </c>
      <c r="G140" s="121">
        <f t="shared" si="31"/>
        <v>1159827.52</v>
      </c>
      <c r="H140" s="121">
        <v>15.085850000000001</v>
      </c>
      <c r="I140" s="121">
        <f t="shared" si="32"/>
        <v>36099.230000000003</v>
      </c>
      <c r="J140" s="121">
        <v>44.971400000000003</v>
      </c>
      <c r="K140" s="121">
        <f t="shared" si="33"/>
        <v>98255.31</v>
      </c>
      <c r="L140" s="121">
        <v>0</v>
      </c>
      <c r="M140" s="121">
        <f t="shared" si="34"/>
        <v>0</v>
      </c>
      <c r="N140" s="122">
        <v>0.15</v>
      </c>
      <c r="O140" s="122">
        <f t="shared" si="35"/>
        <v>639.846</v>
      </c>
      <c r="P140" s="123">
        <f t="shared" si="36"/>
        <v>1294821.906</v>
      </c>
      <c r="Q140" s="124">
        <v>697467</v>
      </c>
      <c r="R140" s="125">
        <v>630970109.94584501</v>
      </c>
      <c r="S140" s="126">
        <f t="shared" si="37"/>
        <v>41825293.897648789</v>
      </c>
      <c r="T140" s="127">
        <v>0</v>
      </c>
      <c r="U140" s="128">
        <f t="shared" si="38"/>
        <v>597354.90599999996</v>
      </c>
      <c r="V140" s="134">
        <v>0</v>
      </c>
      <c r="W140" s="150">
        <f t="shared" si="39"/>
        <v>0</v>
      </c>
      <c r="X140" s="130">
        <f t="shared" si="40"/>
        <v>597354.91</v>
      </c>
      <c r="Y140" s="131"/>
      <c r="Z140" s="132">
        <f t="shared" si="41"/>
        <v>1294821.9100000001</v>
      </c>
      <c r="AA140" s="25"/>
      <c r="AB140" s="26"/>
      <c r="AC140" s="26">
        <v>327</v>
      </c>
      <c r="AD140" s="26" t="s">
        <v>161</v>
      </c>
      <c r="AE140" s="24">
        <v>1294822.03</v>
      </c>
      <c r="AF140" s="24">
        <f t="shared" si="29"/>
        <v>1294821.9100000001</v>
      </c>
      <c r="AG140" s="24">
        <f t="shared" si="42"/>
        <v>-0.11999999987892807</v>
      </c>
    </row>
    <row r="141" spans="1:33" s="27" customFormat="1" ht="16.5" x14ac:dyDescent="0.25">
      <c r="A141" s="28">
        <v>329</v>
      </c>
      <c r="B141" s="27" t="s">
        <v>162</v>
      </c>
      <c r="C141" s="27" t="b">
        <f t="shared" si="30"/>
        <v>1</v>
      </c>
      <c r="D141" s="135">
        <v>329</v>
      </c>
      <c r="E141" s="133" t="s">
        <v>162</v>
      </c>
      <c r="F141" s="120">
        <v>141</v>
      </c>
      <c r="G141" s="121">
        <f t="shared" si="31"/>
        <v>601455.24</v>
      </c>
      <c r="H141" s="121">
        <v>32.506749999999997</v>
      </c>
      <c r="I141" s="121">
        <f t="shared" si="32"/>
        <v>77786.05</v>
      </c>
      <c r="J141" s="121">
        <v>29.085899999999999</v>
      </c>
      <c r="K141" s="121">
        <f t="shared" si="33"/>
        <v>63548.04</v>
      </c>
      <c r="L141" s="121">
        <v>0</v>
      </c>
      <c r="M141" s="121">
        <f t="shared" si="34"/>
        <v>0</v>
      </c>
      <c r="N141" s="122">
        <v>0</v>
      </c>
      <c r="O141" s="122">
        <f t="shared" si="35"/>
        <v>0</v>
      </c>
      <c r="P141" s="123">
        <f t="shared" si="36"/>
        <v>742789.33000000007</v>
      </c>
      <c r="Q141" s="124">
        <v>361579</v>
      </c>
      <c r="R141" s="125">
        <v>327083007.19579899</v>
      </c>
      <c r="S141" s="126">
        <f t="shared" si="37"/>
        <v>10062002.728534812</v>
      </c>
      <c r="T141" s="127">
        <v>0</v>
      </c>
      <c r="U141" s="128">
        <f t="shared" si="38"/>
        <v>381210.33000000007</v>
      </c>
      <c r="V141" s="134">
        <v>47469.440800000099</v>
      </c>
      <c r="W141" s="150">
        <f t="shared" si="39"/>
        <v>37975.552640000082</v>
      </c>
      <c r="X141" s="130">
        <f t="shared" si="40"/>
        <v>419185.88</v>
      </c>
      <c r="Y141" s="131"/>
      <c r="Z141" s="132">
        <f t="shared" si="41"/>
        <v>780764.88</v>
      </c>
      <c r="AA141" s="25"/>
      <c r="AB141" s="26"/>
      <c r="AC141" s="26">
        <v>329</v>
      </c>
      <c r="AD141" s="26" t="s">
        <v>162</v>
      </c>
      <c r="AE141" s="24">
        <v>780765</v>
      </c>
      <c r="AF141" s="24">
        <f t="shared" si="29"/>
        <v>780764.88</v>
      </c>
      <c r="AG141" s="24">
        <f t="shared" si="42"/>
        <v>-0.11999999999534339</v>
      </c>
    </row>
    <row r="142" spans="1:33" s="27" customFormat="1" ht="16.5" x14ac:dyDescent="0.25">
      <c r="A142" s="28">
        <v>331</v>
      </c>
      <c r="B142" s="27" t="s">
        <v>163</v>
      </c>
      <c r="C142" s="27" t="b">
        <f t="shared" si="30"/>
        <v>1</v>
      </c>
      <c r="D142" s="135">
        <v>331</v>
      </c>
      <c r="E142" s="133" t="s">
        <v>163</v>
      </c>
      <c r="F142" s="120">
        <v>334</v>
      </c>
      <c r="G142" s="121">
        <f t="shared" si="31"/>
        <v>1424723.76</v>
      </c>
      <c r="H142" s="121">
        <v>29.253999999999998</v>
      </c>
      <c r="I142" s="121">
        <f t="shared" si="32"/>
        <v>70002.48</v>
      </c>
      <c r="J142" s="121">
        <v>64.639099999999999</v>
      </c>
      <c r="K142" s="121">
        <f t="shared" si="33"/>
        <v>141226.09</v>
      </c>
      <c r="L142" s="121">
        <v>4</v>
      </c>
      <c r="M142" s="121">
        <f t="shared" si="34"/>
        <v>3329.28</v>
      </c>
      <c r="N142" s="122">
        <v>0</v>
      </c>
      <c r="O142" s="122">
        <f t="shared" si="35"/>
        <v>0</v>
      </c>
      <c r="P142" s="123">
        <f t="shared" si="36"/>
        <v>1639281.61</v>
      </c>
      <c r="Q142" s="124">
        <v>485067</v>
      </c>
      <c r="R142" s="125">
        <v>464778710.67346901</v>
      </c>
      <c r="S142" s="126">
        <f t="shared" si="37"/>
        <v>15887697.773756377</v>
      </c>
      <c r="T142" s="127">
        <v>0</v>
      </c>
      <c r="U142" s="128">
        <f t="shared" si="38"/>
        <v>1154214.6100000001</v>
      </c>
      <c r="V142" s="134">
        <v>87326.945199999725</v>
      </c>
      <c r="W142" s="150">
        <f t="shared" si="39"/>
        <v>69861.556159999789</v>
      </c>
      <c r="X142" s="130">
        <f t="shared" si="40"/>
        <v>1224076.17</v>
      </c>
      <c r="Y142" s="131"/>
      <c r="Z142" s="132">
        <f t="shared" si="41"/>
        <v>1709143.17</v>
      </c>
      <c r="AA142" s="25"/>
      <c r="AB142" s="26"/>
      <c r="AC142" s="26">
        <v>331</v>
      </c>
      <c r="AD142" s="26" t="s">
        <v>163</v>
      </c>
      <c r="AE142" s="24">
        <v>1709143.17</v>
      </c>
      <c r="AF142" s="24">
        <f t="shared" si="29"/>
        <v>1709143.17</v>
      </c>
      <c r="AG142" s="24">
        <f t="shared" si="42"/>
        <v>0</v>
      </c>
    </row>
    <row r="143" spans="1:33" s="27" customFormat="1" ht="16.5" x14ac:dyDescent="0.25">
      <c r="A143" s="28">
        <v>333</v>
      </c>
      <c r="B143" s="27" t="s">
        <v>164</v>
      </c>
      <c r="C143" s="27" t="b">
        <f t="shared" si="30"/>
        <v>1</v>
      </c>
      <c r="D143" s="135">
        <v>333</v>
      </c>
      <c r="E143" s="133" t="s">
        <v>164</v>
      </c>
      <c r="F143" s="120">
        <v>211</v>
      </c>
      <c r="G143" s="121">
        <f t="shared" si="31"/>
        <v>900050.04</v>
      </c>
      <c r="H143" s="121">
        <v>76.727599999999995</v>
      </c>
      <c r="I143" s="121">
        <f t="shared" si="32"/>
        <v>183603.01</v>
      </c>
      <c r="J143" s="121">
        <v>40.249600000000001</v>
      </c>
      <c r="K143" s="121">
        <f t="shared" si="33"/>
        <v>87938.94</v>
      </c>
      <c r="L143" s="121">
        <v>2</v>
      </c>
      <c r="M143" s="121">
        <f t="shared" si="34"/>
        <v>1664.64</v>
      </c>
      <c r="N143" s="122">
        <v>0</v>
      </c>
      <c r="O143" s="122">
        <f t="shared" si="35"/>
        <v>0</v>
      </c>
      <c r="P143" s="123">
        <f t="shared" si="36"/>
        <v>1173256.6299999999</v>
      </c>
      <c r="Q143" s="124">
        <v>1141597</v>
      </c>
      <c r="R143" s="125">
        <v>1036958674.06468</v>
      </c>
      <c r="S143" s="126">
        <f t="shared" si="37"/>
        <v>13514806.589345686</v>
      </c>
      <c r="T143" s="127">
        <v>0</v>
      </c>
      <c r="U143" s="128">
        <f t="shared" si="38"/>
        <v>31659.629999999888</v>
      </c>
      <c r="V143" s="134">
        <v>356521.56439999997</v>
      </c>
      <c r="W143" s="150">
        <f t="shared" si="39"/>
        <v>285217.25151999999</v>
      </c>
      <c r="X143" s="130">
        <f t="shared" si="40"/>
        <v>316876.88</v>
      </c>
      <c r="Y143" s="131"/>
      <c r="Z143" s="132">
        <f t="shared" si="41"/>
        <v>1458473.88</v>
      </c>
      <c r="AA143" s="25"/>
      <c r="AB143" s="26"/>
      <c r="AC143" s="26">
        <v>333</v>
      </c>
      <c r="AD143" s="26" t="s">
        <v>164</v>
      </c>
      <c r="AE143" s="24">
        <v>1458473.88</v>
      </c>
      <c r="AF143" s="24">
        <f t="shared" si="29"/>
        <v>1458473.88</v>
      </c>
      <c r="AG143" s="24">
        <f t="shared" si="42"/>
        <v>0</v>
      </c>
    </row>
    <row r="144" spans="1:33" s="27" customFormat="1" ht="16.5" x14ac:dyDescent="0.25">
      <c r="A144" s="28">
        <v>335</v>
      </c>
      <c r="B144" s="27" t="s">
        <v>165</v>
      </c>
      <c r="C144" s="27" t="b">
        <f t="shared" si="30"/>
        <v>1</v>
      </c>
      <c r="D144" s="135">
        <v>335</v>
      </c>
      <c r="E144" s="133" t="s">
        <v>165</v>
      </c>
      <c r="F144" s="120">
        <v>11532.08</v>
      </c>
      <c r="G144" s="121">
        <f t="shared" si="31"/>
        <v>49191701.729999997</v>
      </c>
      <c r="H144" s="121">
        <v>6324.0635999999995</v>
      </c>
      <c r="I144" s="121">
        <f t="shared" si="32"/>
        <v>15132978.27</v>
      </c>
      <c r="J144" s="121">
        <v>2577.3004999999998</v>
      </c>
      <c r="K144" s="121">
        <f t="shared" si="33"/>
        <v>5630989.2199999997</v>
      </c>
      <c r="L144" s="121">
        <v>2077.4964</v>
      </c>
      <c r="M144" s="121">
        <f t="shared" si="34"/>
        <v>1729141.8</v>
      </c>
      <c r="N144" s="122">
        <v>0.15</v>
      </c>
      <c r="O144" s="122">
        <f t="shared" si="35"/>
        <v>639.846</v>
      </c>
      <c r="P144" s="123">
        <f t="shared" si="36"/>
        <v>71685450.865999997</v>
      </c>
      <c r="Q144" s="124">
        <v>19626112</v>
      </c>
      <c r="R144" s="125">
        <v>18025313533.1684</v>
      </c>
      <c r="S144" s="126">
        <f t="shared" si="37"/>
        <v>2850273.9177335915</v>
      </c>
      <c r="T144" s="127">
        <v>56133457.539999999</v>
      </c>
      <c r="U144" s="128">
        <f t="shared" si="38"/>
        <v>108192796.40599999</v>
      </c>
      <c r="V144" s="134">
        <v>0</v>
      </c>
      <c r="W144" s="150">
        <f t="shared" si="39"/>
        <v>0</v>
      </c>
      <c r="X144" s="130">
        <f t="shared" si="40"/>
        <v>108192796.41</v>
      </c>
      <c r="Y144" s="131"/>
      <c r="Z144" s="132">
        <f t="shared" si="41"/>
        <v>127818908.41</v>
      </c>
      <c r="AA144" s="25"/>
      <c r="AB144" s="26"/>
      <c r="AC144" s="26">
        <v>335</v>
      </c>
      <c r="AD144" s="26" t="s">
        <v>165</v>
      </c>
      <c r="AE144" s="24">
        <v>127818908.41</v>
      </c>
      <c r="AF144" s="24">
        <f t="shared" si="29"/>
        <v>127818908.41</v>
      </c>
      <c r="AG144" s="24">
        <f t="shared" si="42"/>
        <v>0</v>
      </c>
    </row>
    <row r="145" spans="1:33" s="27" customFormat="1" ht="16.5" x14ac:dyDescent="0.25">
      <c r="A145" s="28">
        <v>339</v>
      </c>
      <c r="B145" s="27" t="s">
        <v>166</v>
      </c>
      <c r="C145" s="27" t="b">
        <f t="shared" si="30"/>
        <v>1</v>
      </c>
      <c r="D145" s="135">
        <v>339</v>
      </c>
      <c r="E145" s="133" t="s">
        <v>166</v>
      </c>
      <c r="F145" s="120">
        <v>220</v>
      </c>
      <c r="G145" s="121">
        <f t="shared" si="31"/>
        <v>938440.8</v>
      </c>
      <c r="H145" s="121">
        <v>82.385649999999998</v>
      </c>
      <c r="I145" s="121">
        <f t="shared" si="32"/>
        <v>197142.27</v>
      </c>
      <c r="J145" s="121">
        <v>49.469499999999996</v>
      </c>
      <c r="K145" s="121">
        <f t="shared" si="33"/>
        <v>108082.94</v>
      </c>
      <c r="L145" s="121">
        <v>0</v>
      </c>
      <c r="M145" s="121">
        <f t="shared" si="34"/>
        <v>0</v>
      </c>
      <c r="N145" s="122">
        <v>0</v>
      </c>
      <c r="O145" s="122">
        <f t="shared" si="35"/>
        <v>0</v>
      </c>
      <c r="P145" s="123">
        <f t="shared" si="36"/>
        <v>1243666.01</v>
      </c>
      <c r="Q145" s="124">
        <v>320747</v>
      </c>
      <c r="R145" s="125">
        <v>294902691.68045002</v>
      </c>
      <c r="S145" s="126">
        <f t="shared" si="37"/>
        <v>3579539.5397189925</v>
      </c>
      <c r="T145" s="127">
        <v>598489.9</v>
      </c>
      <c r="U145" s="128">
        <f t="shared" si="38"/>
        <v>1521408.9100000001</v>
      </c>
      <c r="V145" s="134">
        <v>38804.144800000126</v>
      </c>
      <c r="W145" s="150">
        <f t="shared" si="39"/>
        <v>31043.315840000101</v>
      </c>
      <c r="X145" s="130">
        <f t="shared" si="40"/>
        <v>1552452.23</v>
      </c>
      <c r="Y145" s="131"/>
      <c r="Z145" s="132">
        <f t="shared" si="41"/>
        <v>1873199.23</v>
      </c>
      <c r="AA145" s="25"/>
      <c r="AB145" s="26"/>
      <c r="AC145" s="26">
        <v>339</v>
      </c>
      <c r="AD145" s="26" t="s">
        <v>166</v>
      </c>
      <c r="AE145" s="24">
        <v>1873200.1</v>
      </c>
      <c r="AF145" s="24">
        <f t="shared" si="29"/>
        <v>1873199.23</v>
      </c>
      <c r="AG145" s="24">
        <f t="shared" si="42"/>
        <v>-0.87000000011175871</v>
      </c>
    </row>
    <row r="146" spans="1:33" s="27" customFormat="1" ht="16.5" x14ac:dyDescent="0.25">
      <c r="A146" s="28">
        <v>341</v>
      </c>
      <c r="B146" s="27" t="s">
        <v>167</v>
      </c>
      <c r="C146" s="27" t="b">
        <f t="shared" si="30"/>
        <v>1</v>
      </c>
      <c r="D146" s="135">
        <v>341</v>
      </c>
      <c r="E146" s="133" t="s">
        <v>167</v>
      </c>
      <c r="F146" s="120">
        <v>85.88</v>
      </c>
      <c r="G146" s="121">
        <f t="shared" si="31"/>
        <v>366333.16</v>
      </c>
      <c r="H146" s="121">
        <v>31.185749999999999</v>
      </c>
      <c r="I146" s="121">
        <f t="shared" si="32"/>
        <v>74625</v>
      </c>
      <c r="J146" s="121">
        <v>18.8385</v>
      </c>
      <c r="K146" s="121">
        <f t="shared" si="33"/>
        <v>41159.11</v>
      </c>
      <c r="L146" s="121">
        <v>0</v>
      </c>
      <c r="M146" s="121">
        <f t="shared" si="34"/>
        <v>0</v>
      </c>
      <c r="N146" s="122">
        <v>0</v>
      </c>
      <c r="O146" s="122">
        <f t="shared" si="35"/>
        <v>0</v>
      </c>
      <c r="P146" s="123">
        <f t="shared" si="36"/>
        <v>482117.26999999996</v>
      </c>
      <c r="Q146" s="124">
        <v>137036</v>
      </c>
      <c r="R146" s="125">
        <v>124626623.424266</v>
      </c>
      <c r="S146" s="126">
        <f t="shared" si="37"/>
        <v>3996268.2771543413</v>
      </c>
      <c r="T146" s="127">
        <v>197827.48</v>
      </c>
      <c r="U146" s="128">
        <f t="shared" si="38"/>
        <v>542908.75</v>
      </c>
      <c r="V146" s="134">
        <v>213249.14320000005</v>
      </c>
      <c r="W146" s="150">
        <f t="shared" si="39"/>
        <v>170599.31456000006</v>
      </c>
      <c r="X146" s="130">
        <f t="shared" si="40"/>
        <v>713508.06</v>
      </c>
      <c r="Y146" s="131"/>
      <c r="Z146" s="132">
        <f t="shared" si="41"/>
        <v>850544.06</v>
      </c>
      <c r="AA146" s="25"/>
      <c r="AB146" s="26"/>
      <c r="AC146" s="26">
        <v>341</v>
      </c>
      <c r="AD146" s="26" t="s">
        <v>167</v>
      </c>
      <c r="AE146" s="24">
        <v>850544.94</v>
      </c>
      <c r="AF146" s="24">
        <f t="shared" si="29"/>
        <v>850544.06</v>
      </c>
      <c r="AG146" s="24">
        <f t="shared" si="42"/>
        <v>-0.87999999988824129</v>
      </c>
    </row>
    <row r="147" spans="1:33" s="27" customFormat="1" ht="16.5" x14ac:dyDescent="0.25">
      <c r="A147" s="28">
        <v>344</v>
      </c>
      <c r="B147" s="27" t="s">
        <v>168</v>
      </c>
      <c r="C147" s="27" t="b">
        <f t="shared" si="30"/>
        <v>1</v>
      </c>
      <c r="D147" s="135">
        <v>344</v>
      </c>
      <c r="E147" s="133" t="s">
        <v>168</v>
      </c>
      <c r="F147" s="120">
        <v>0</v>
      </c>
      <c r="G147" s="121">
        <f t="shared" si="31"/>
        <v>0</v>
      </c>
      <c r="H147" s="121">
        <v>0</v>
      </c>
      <c r="I147" s="121">
        <f t="shared" si="32"/>
        <v>0</v>
      </c>
      <c r="J147" s="121">
        <v>0</v>
      </c>
      <c r="K147" s="121">
        <f t="shared" si="33"/>
        <v>0</v>
      </c>
      <c r="L147" s="121">
        <v>0</v>
      </c>
      <c r="M147" s="121">
        <f t="shared" si="34"/>
        <v>0</v>
      </c>
      <c r="N147" s="122">
        <v>0</v>
      </c>
      <c r="O147" s="122">
        <f t="shared" si="35"/>
        <v>0</v>
      </c>
      <c r="P147" s="123">
        <f t="shared" si="36"/>
        <v>0</v>
      </c>
      <c r="Q147" s="124">
        <v>75</v>
      </c>
      <c r="R147" s="125">
        <v>570265</v>
      </c>
      <c r="S147" s="126">
        <f t="shared" si="37"/>
        <v>0</v>
      </c>
      <c r="T147" s="127">
        <v>0</v>
      </c>
      <c r="U147" s="128">
        <f t="shared" si="38"/>
        <v>0</v>
      </c>
      <c r="V147" s="134">
        <v>0</v>
      </c>
      <c r="W147" s="150" t="str">
        <f t="shared" si="39"/>
        <v>0</v>
      </c>
      <c r="X147" s="130">
        <f t="shared" si="40"/>
        <v>0</v>
      </c>
      <c r="Y147" s="131"/>
      <c r="Z147" s="132">
        <f t="shared" si="41"/>
        <v>75</v>
      </c>
      <c r="AA147" s="25"/>
      <c r="AB147" s="26"/>
      <c r="AC147" s="26">
        <v>344</v>
      </c>
      <c r="AD147" s="26" t="s">
        <v>168</v>
      </c>
      <c r="AE147" s="24">
        <v>75</v>
      </c>
      <c r="AF147" s="24">
        <f t="shared" si="29"/>
        <v>75</v>
      </c>
      <c r="AG147" s="24">
        <f t="shared" si="42"/>
        <v>0</v>
      </c>
    </row>
    <row r="148" spans="1:33" s="27" customFormat="1" ht="16.5" x14ac:dyDescent="0.25">
      <c r="A148" s="28">
        <v>345</v>
      </c>
      <c r="B148" s="27" t="s">
        <v>169</v>
      </c>
      <c r="C148" s="27" t="b">
        <f t="shared" si="30"/>
        <v>1</v>
      </c>
      <c r="D148" s="135">
        <v>345</v>
      </c>
      <c r="E148" s="133" t="s">
        <v>169</v>
      </c>
      <c r="F148" s="120">
        <v>157</v>
      </c>
      <c r="G148" s="121">
        <f t="shared" si="31"/>
        <v>669705.48</v>
      </c>
      <c r="H148" s="121">
        <v>20.811900000000001</v>
      </c>
      <c r="I148" s="121">
        <f t="shared" si="32"/>
        <v>49801.21</v>
      </c>
      <c r="J148" s="121">
        <v>21.011199999999999</v>
      </c>
      <c r="K148" s="121">
        <f t="shared" si="33"/>
        <v>45906.11</v>
      </c>
      <c r="L148" s="121">
        <v>0</v>
      </c>
      <c r="M148" s="121">
        <f t="shared" si="34"/>
        <v>0</v>
      </c>
      <c r="N148" s="122">
        <v>0</v>
      </c>
      <c r="O148" s="122">
        <f t="shared" si="35"/>
        <v>0</v>
      </c>
      <c r="P148" s="123">
        <f t="shared" si="36"/>
        <v>765412.79999999993</v>
      </c>
      <c r="Q148" s="124">
        <v>341707</v>
      </c>
      <c r="R148" s="125">
        <v>313636696.97263998</v>
      </c>
      <c r="S148" s="126">
        <f t="shared" si="37"/>
        <v>15070065.538112327</v>
      </c>
      <c r="T148" s="127">
        <v>0</v>
      </c>
      <c r="U148" s="128">
        <f t="shared" si="38"/>
        <v>423705.79999999993</v>
      </c>
      <c r="V148" s="134">
        <v>0</v>
      </c>
      <c r="W148" s="150">
        <f t="shared" si="39"/>
        <v>0</v>
      </c>
      <c r="X148" s="130">
        <f t="shared" si="40"/>
        <v>423705.8</v>
      </c>
      <c r="Y148" s="131"/>
      <c r="Z148" s="132">
        <f t="shared" si="41"/>
        <v>765412.8</v>
      </c>
      <c r="AA148" s="25"/>
      <c r="AB148" s="26"/>
      <c r="AC148" s="26">
        <v>345</v>
      </c>
      <c r="AD148" s="26" t="s">
        <v>169</v>
      </c>
      <c r="AE148" s="24">
        <v>765412.8</v>
      </c>
      <c r="AF148" s="24">
        <f t="shared" si="29"/>
        <v>765412.8</v>
      </c>
      <c r="AG148" s="24">
        <f t="shared" si="42"/>
        <v>0</v>
      </c>
    </row>
    <row r="149" spans="1:33" s="27" customFormat="1" ht="16.5" x14ac:dyDescent="0.25">
      <c r="A149" s="28">
        <v>347</v>
      </c>
      <c r="B149" s="27" t="s">
        <v>170</v>
      </c>
      <c r="C149" s="27" t="b">
        <f t="shared" si="30"/>
        <v>1</v>
      </c>
      <c r="D149" s="135">
        <v>347</v>
      </c>
      <c r="E149" s="133" t="s">
        <v>170</v>
      </c>
      <c r="F149" s="120">
        <v>615.44000000000005</v>
      </c>
      <c r="G149" s="121">
        <f t="shared" si="31"/>
        <v>2625245.48</v>
      </c>
      <c r="H149" s="121">
        <v>206</v>
      </c>
      <c r="I149" s="121">
        <f t="shared" si="32"/>
        <v>492941.52</v>
      </c>
      <c r="J149" s="121">
        <v>129.7662</v>
      </c>
      <c r="K149" s="121">
        <f t="shared" si="33"/>
        <v>283518.38</v>
      </c>
      <c r="L149" s="121">
        <v>6.0340999999999996</v>
      </c>
      <c r="M149" s="121">
        <f t="shared" si="34"/>
        <v>5022.3</v>
      </c>
      <c r="N149" s="122">
        <v>0</v>
      </c>
      <c r="O149" s="122">
        <f t="shared" si="35"/>
        <v>0</v>
      </c>
      <c r="P149" s="123">
        <f t="shared" si="36"/>
        <v>3406727.6799999997</v>
      </c>
      <c r="Q149" s="124">
        <v>4700502</v>
      </c>
      <c r="R149" s="125">
        <v>4218151736.12323</v>
      </c>
      <c r="S149" s="126">
        <f t="shared" si="37"/>
        <v>20476464.73846228</v>
      </c>
      <c r="T149" s="127">
        <v>0</v>
      </c>
      <c r="U149" s="128">
        <f t="shared" si="38"/>
        <v>0</v>
      </c>
      <c r="V149" s="134">
        <v>0</v>
      </c>
      <c r="W149" s="150" t="str">
        <f t="shared" si="39"/>
        <v>0</v>
      </c>
      <c r="X149" s="130">
        <f t="shared" si="40"/>
        <v>0</v>
      </c>
      <c r="Y149" s="131"/>
      <c r="Z149" s="132">
        <f t="shared" si="41"/>
        <v>4700502</v>
      </c>
      <c r="AA149" s="25"/>
      <c r="AB149" s="26"/>
      <c r="AC149" s="26">
        <v>347</v>
      </c>
      <c r="AD149" s="26" t="s">
        <v>170</v>
      </c>
      <c r="AE149" s="24">
        <v>4700502</v>
      </c>
      <c r="AF149" s="24">
        <f t="shared" si="29"/>
        <v>4700502</v>
      </c>
      <c r="AG149" s="24">
        <f t="shared" si="42"/>
        <v>0</v>
      </c>
    </row>
    <row r="150" spans="1:33" s="27" customFormat="1" ht="16.5" x14ac:dyDescent="0.25">
      <c r="A150" s="28">
        <v>351</v>
      </c>
      <c r="B150" s="27" t="s">
        <v>171</v>
      </c>
      <c r="C150" s="27" t="b">
        <f t="shared" si="30"/>
        <v>1</v>
      </c>
      <c r="D150" s="135">
        <v>351</v>
      </c>
      <c r="E150" s="133" t="s">
        <v>171</v>
      </c>
      <c r="F150" s="120">
        <v>3348.49</v>
      </c>
      <c r="G150" s="121">
        <f t="shared" si="31"/>
        <v>14283452.880000001</v>
      </c>
      <c r="H150" s="121">
        <v>402</v>
      </c>
      <c r="I150" s="121">
        <f t="shared" si="32"/>
        <v>961953.84</v>
      </c>
      <c r="J150" s="121">
        <v>729.60630000000003</v>
      </c>
      <c r="K150" s="121">
        <f t="shared" si="33"/>
        <v>1594073.03</v>
      </c>
      <c r="L150" s="121">
        <v>88.938499999999991</v>
      </c>
      <c r="M150" s="121">
        <f t="shared" si="34"/>
        <v>74025.289999999994</v>
      </c>
      <c r="N150" s="122">
        <v>0</v>
      </c>
      <c r="O150" s="122">
        <f t="shared" si="35"/>
        <v>0</v>
      </c>
      <c r="P150" s="123">
        <f t="shared" si="36"/>
        <v>16913505.039999999</v>
      </c>
      <c r="Q150" s="124">
        <v>6986042</v>
      </c>
      <c r="R150" s="125">
        <v>6454050825.2414703</v>
      </c>
      <c r="S150" s="126">
        <f t="shared" si="37"/>
        <v>16054852.799108135</v>
      </c>
      <c r="T150" s="127">
        <v>0</v>
      </c>
      <c r="U150" s="128">
        <f t="shared" si="38"/>
        <v>9927463.0399999991</v>
      </c>
      <c r="V150" s="134">
        <v>0</v>
      </c>
      <c r="W150" s="150">
        <f t="shared" si="39"/>
        <v>0</v>
      </c>
      <c r="X150" s="130">
        <f t="shared" si="40"/>
        <v>9927463.0399999991</v>
      </c>
      <c r="Y150" s="131"/>
      <c r="Z150" s="132">
        <f t="shared" si="41"/>
        <v>16913505.039999999</v>
      </c>
      <c r="AA150" s="25"/>
      <c r="AB150" s="26"/>
      <c r="AC150" s="26">
        <v>351</v>
      </c>
      <c r="AD150" s="26" t="s">
        <v>171</v>
      </c>
      <c r="AE150" s="24">
        <v>16913505.039999999</v>
      </c>
      <c r="AF150" s="24">
        <f t="shared" si="29"/>
        <v>16913505.039999999</v>
      </c>
      <c r="AG150" s="24">
        <f t="shared" si="42"/>
        <v>0</v>
      </c>
    </row>
    <row r="151" spans="1:33" s="27" customFormat="1" ht="16.5" x14ac:dyDescent="0.25">
      <c r="A151" s="28">
        <v>353</v>
      </c>
      <c r="B151" s="27" t="s">
        <v>172</v>
      </c>
      <c r="C151" s="27" t="b">
        <f t="shared" si="30"/>
        <v>1</v>
      </c>
      <c r="D151" s="135">
        <v>353</v>
      </c>
      <c r="E151" s="133" t="s">
        <v>172</v>
      </c>
      <c r="F151" s="120">
        <v>256.69</v>
      </c>
      <c r="G151" s="121">
        <f t="shared" si="31"/>
        <v>1094947.1299999999</v>
      </c>
      <c r="H151" s="121">
        <v>83.400350000000003</v>
      </c>
      <c r="I151" s="121">
        <f t="shared" si="32"/>
        <v>199570.37</v>
      </c>
      <c r="J151" s="121">
        <v>44.745199999999997</v>
      </c>
      <c r="K151" s="121">
        <f t="shared" si="33"/>
        <v>97761.1</v>
      </c>
      <c r="L151" s="121">
        <v>0</v>
      </c>
      <c r="M151" s="121">
        <f t="shared" si="34"/>
        <v>0</v>
      </c>
      <c r="N151" s="122">
        <v>0</v>
      </c>
      <c r="O151" s="122">
        <f t="shared" si="35"/>
        <v>0</v>
      </c>
      <c r="P151" s="123">
        <f t="shared" si="36"/>
        <v>1392278.6</v>
      </c>
      <c r="Q151" s="124">
        <v>404724</v>
      </c>
      <c r="R151" s="125">
        <v>366905001.65388501</v>
      </c>
      <c r="S151" s="126">
        <f t="shared" si="37"/>
        <v>4399322.0850258423</v>
      </c>
      <c r="T151" s="127">
        <v>454763.14</v>
      </c>
      <c r="U151" s="128">
        <f t="shared" si="38"/>
        <v>1442317.7400000002</v>
      </c>
      <c r="V151" s="134">
        <v>187057.86639999994</v>
      </c>
      <c r="W151" s="150">
        <f t="shared" si="39"/>
        <v>149646.29311999996</v>
      </c>
      <c r="X151" s="130">
        <f t="shared" si="40"/>
        <v>1591964.03</v>
      </c>
      <c r="Y151" s="131"/>
      <c r="Z151" s="132">
        <f t="shared" si="41"/>
        <v>1996688.03</v>
      </c>
      <c r="AA151" s="25"/>
      <c r="AB151" s="26"/>
      <c r="AC151" s="26">
        <v>353</v>
      </c>
      <c r="AD151" s="26" t="s">
        <v>172</v>
      </c>
      <c r="AE151" s="24">
        <v>1996688.91</v>
      </c>
      <c r="AF151" s="24">
        <f t="shared" si="29"/>
        <v>1996688.03</v>
      </c>
      <c r="AG151" s="24">
        <f t="shared" si="42"/>
        <v>-0.87999999988824129</v>
      </c>
    </row>
    <row r="152" spans="1:33" s="27" customFormat="1" ht="16.5" x14ac:dyDescent="0.25">
      <c r="A152" s="28">
        <v>355</v>
      </c>
      <c r="B152" s="27" t="s">
        <v>173</v>
      </c>
      <c r="C152" s="27" t="b">
        <f t="shared" si="30"/>
        <v>1</v>
      </c>
      <c r="D152" s="135">
        <v>355</v>
      </c>
      <c r="E152" s="133" t="s">
        <v>173</v>
      </c>
      <c r="F152" s="120">
        <v>151</v>
      </c>
      <c r="G152" s="121">
        <f t="shared" si="31"/>
        <v>644111.64</v>
      </c>
      <c r="H152" s="121">
        <v>50.442949999999996</v>
      </c>
      <c r="I152" s="121">
        <f t="shared" si="32"/>
        <v>120705.94</v>
      </c>
      <c r="J152" s="121">
        <v>15.7484</v>
      </c>
      <c r="K152" s="121">
        <f t="shared" si="33"/>
        <v>34407.730000000003</v>
      </c>
      <c r="L152" s="121">
        <v>1.7627999999999999</v>
      </c>
      <c r="M152" s="121">
        <f t="shared" si="34"/>
        <v>1467.21</v>
      </c>
      <c r="N152" s="122">
        <v>0</v>
      </c>
      <c r="O152" s="122">
        <f t="shared" si="35"/>
        <v>0</v>
      </c>
      <c r="P152" s="123">
        <f t="shared" si="36"/>
        <v>800692.52</v>
      </c>
      <c r="Q152" s="124">
        <v>223047</v>
      </c>
      <c r="R152" s="125">
        <v>225711220.029044</v>
      </c>
      <c r="S152" s="126">
        <f t="shared" si="37"/>
        <v>4474584.0603898866</v>
      </c>
      <c r="T152" s="127">
        <v>266663.81</v>
      </c>
      <c r="U152" s="128">
        <f t="shared" si="38"/>
        <v>844309.33000000007</v>
      </c>
      <c r="V152" s="134">
        <v>572572.32880000025</v>
      </c>
      <c r="W152" s="150">
        <f t="shared" si="39"/>
        <v>458057.8630400002</v>
      </c>
      <c r="X152" s="130">
        <f t="shared" si="40"/>
        <v>1302367.19</v>
      </c>
      <c r="Y152" s="131"/>
      <c r="Z152" s="132">
        <f t="shared" si="41"/>
        <v>1525414.19</v>
      </c>
      <c r="AA152" s="25"/>
      <c r="AB152" s="26"/>
      <c r="AC152" s="26">
        <v>355</v>
      </c>
      <c r="AD152" s="26" t="s">
        <v>173</v>
      </c>
      <c r="AE152" s="24">
        <v>1525413.32</v>
      </c>
      <c r="AF152" s="24">
        <f t="shared" si="29"/>
        <v>1525414.19</v>
      </c>
      <c r="AG152" s="24">
        <f t="shared" si="42"/>
        <v>0.86999999987892807</v>
      </c>
    </row>
    <row r="153" spans="1:33" s="27" customFormat="1" ht="16.5" x14ac:dyDescent="0.25">
      <c r="A153" s="28">
        <v>357</v>
      </c>
      <c r="B153" s="27" t="s">
        <v>174</v>
      </c>
      <c r="C153" s="27" t="b">
        <f t="shared" si="30"/>
        <v>1</v>
      </c>
      <c r="D153" s="135">
        <v>357</v>
      </c>
      <c r="E153" s="133" t="s">
        <v>174</v>
      </c>
      <c r="F153" s="120">
        <v>1854.99</v>
      </c>
      <c r="G153" s="121">
        <f t="shared" si="31"/>
        <v>7912719.54</v>
      </c>
      <c r="H153" s="121">
        <v>353.95624999999995</v>
      </c>
      <c r="I153" s="121">
        <f t="shared" si="32"/>
        <v>846988.99</v>
      </c>
      <c r="J153" s="121">
        <v>372.4982</v>
      </c>
      <c r="K153" s="121">
        <f t="shared" si="33"/>
        <v>813848.97</v>
      </c>
      <c r="L153" s="121">
        <v>51.624399999999994</v>
      </c>
      <c r="M153" s="121">
        <f t="shared" si="34"/>
        <v>42968.02</v>
      </c>
      <c r="N153" s="122">
        <v>2.0999999999999996</v>
      </c>
      <c r="O153" s="122">
        <f t="shared" si="35"/>
        <v>8957.8439999999991</v>
      </c>
      <c r="P153" s="123">
        <f t="shared" si="36"/>
        <v>9625483.3640000001</v>
      </c>
      <c r="Q153" s="124">
        <v>3091424</v>
      </c>
      <c r="R153" s="125">
        <v>2810231950.2608299</v>
      </c>
      <c r="S153" s="126">
        <f t="shared" si="37"/>
        <v>7939489.5562963793</v>
      </c>
      <c r="T153" s="127">
        <v>0</v>
      </c>
      <c r="U153" s="128">
        <f t="shared" si="38"/>
        <v>6534059.3640000001</v>
      </c>
      <c r="V153" s="134">
        <v>1250316.0088000009</v>
      </c>
      <c r="W153" s="150">
        <f t="shared" si="39"/>
        <v>1000252.8070400008</v>
      </c>
      <c r="X153" s="130">
        <f t="shared" si="40"/>
        <v>7534312.1699999999</v>
      </c>
      <c r="Y153" s="131"/>
      <c r="Z153" s="132">
        <f t="shared" si="41"/>
        <v>10625736.17</v>
      </c>
      <c r="AA153" s="25"/>
      <c r="AB153" s="26"/>
      <c r="AC153" s="26">
        <v>357</v>
      </c>
      <c r="AD153" s="26" t="s">
        <v>174</v>
      </c>
      <c r="AE153" s="24">
        <v>10625736.289999999</v>
      </c>
      <c r="AF153" s="24">
        <f t="shared" si="29"/>
        <v>10625736.17</v>
      </c>
      <c r="AG153" s="24">
        <f t="shared" si="42"/>
        <v>-0.11999999918043613</v>
      </c>
    </row>
    <row r="154" spans="1:33" s="27" customFormat="1" ht="16.5" x14ac:dyDescent="0.25">
      <c r="A154" s="28">
        <v>358</v>
      </c>
      <c r="B154" s="27" t="s">
        <v>175</v>
      </c>
      <c r="C154" s="27" t="b">
        <f t="shared" si="30"/>
        <v>1</v>
      </c>
      <c r="D154" s="135">
        <v>358</v>
      </c>
      <c r="E154" s="133" t="s">
        <v>175</v>
      </c>
      <c r="F154" s="120">
        <v>2</v>
      </c>
      <c r="G154" s="121">
        <f t="shared" si="31"/>
        <v>8531.2800000000007</v>
      </c>
      <c r="H154" s="121">
        <v>0</v>
      </c>
      <c r="I154" s="121">
        <f t="shared" si="32"/>
        <v>0</v>
      </c>
      <c r="J154" s="121">
        <v>0</v>
      </c>
      <c r="K154" s="121">
        <f t="shared" si="33"/>
        <v>0</v>
      </c>
      <c r="L154" s="121">
        <v>0</v>
      </c>
      <c r="M154" s="121">
        <f t="shared" si="34"/>
        <v>0</v>
      </c>
      <c r="N154" s="122">
        <v>0</v>
      </c>
      <c r="O154" s="122">
        <f t="shared" si="35"/>
        <v>0</v>
      </c>
      <c r="P154" s="123">
        <f t="shared" si="36"/>
        <v>8531.2800000000007</v>
      </c>
      <c r="Q154" s="124">
        <v>13261</v>
      </c>
      <c r="R154" s="125">
        <v>11937255.3235572</v>
      </c>
      <c r="S154" s="126">
        <f t="shared" si="37"/>
        <v>0</v>
      </c>
      <c r="T154" s="127">
        <v>0</v>
      </c>
      <c r="U154" s="128">
        <f t="shared" si="38"/>
        <v>0</v>
      </c>
      <c r="V154" s="134">
        <v>0</v>
      </c>
      <c r="W154" s="150" t="str">
        <f t="shared" si="39"/>
        <v>0</v>
      </c>
      <c r="X154" s="130">
        <f t="shared" si="40"/>
        <v>0</v>
      </c>
      <c r="Y154" s="131"/>
      <c r="Z154" s="132">
        <f t="shared" si="41"/>
        <v>13261</v>
      </c>
      <c r="AA154" s="25"/>
      <c r="AB154" s="26"/>
      <c r="AC154" s="26">
        <v>358</v>
      </c>
      <c r="AD154" s="26" t="s">
        <v>175</v>
      </c>
      <c r="AE154" s="24">
        <v>13261</v>
      </c>
      <c r="AF154" s="24">
        <f t="shared" si="29"/>
        <v>13261</v>
      </c>
      <c r="AG154" s="24">
        <f t="shared" si="42"/>
        <v>0</v>
      </c>
    </row>
    <row r="155" spans="1:33" s="27" customFormat="1" ht="16.5" x14ac:dyDescent="0.25">
      <c r="A155" s="28">
        <v>359</v>
      </c>
      <c r="B155" s="27" t="s">
        <v>176</v>
      </c>
      <c r="C155" s="27" t="b">
        <f t="shared" si="30"/>
        <v>1</v>
      </c>
      <c r="D155" s="135">
        <v>359</v>
      </c>
      <c r="E155" s="133" t="s">
        <v>176</v>
      </c>
      <c r="F155" s="120">
        <v>494.73</v>
      </c>
      <c r="G155" s="121">
        <f t="shared" si="31"/>
        <v>2110340.08</v>
      </c>
      <c r="H155" s="121">
        <v>221</v>
      </c>
      <c r="I155" s="121">
        <f t="shared" si="32"/>
        <v>528835.31999999995</v>
      </c>
      <c r="J155" s="121">
        <v>117.9853</v>
      </c>
      <c r="K155" s="121">
        <f t="shared" si="33"/>
        <v>257779</v>
      </c>
      <c r="L155" s="121">
        <v>2</v>
      </c>
      <c r="M155" s="121">
        <f t="shared" si="34"/>
        <v>1664.64</v>
      </c>
      <c r="N155" s="122">
        <v>0</v>
      </c>
      <c r="O155" s="122">
        <f t="shared" si="35"/>
        <v>0</v>
      </c>
      <c r="P155" s="123">
        <f t="shared" si="36"/>
        <v>2898619.04</v>
      </c>
      <c r="Q155" s="124">
        <v>927145</v>
      </c>
      <c r="R155" s="125">
        <v>852136941.83370304</v>
      </c>
      <c r="S155" s="126">
        <f t="shared" si="37"/>
        <v>3855823.2662158511</v>
      </c>
      <c r="T155" s="127">
        <v>1470513</v>
      </c>
      <c r="U155" s="128">
        <f t="shared" si="38"/>
        <v>3441987.04</v>
      </c>
      <c r="V155" s="134">
        <v>115071.91399999987</v>
      </c>
      <c r="W155" s="150">
        <f t="shared" si="39"/>
        <v>92057.53119999991</v>
      </c>
      <c r="X155" s="130">
        <f t="shared" si="40"/>
        <v>3534044.57</v>
      </c>
      <c r="Y155" s="131"/>
      <c r="Z155" s="132">
        <f t="shared" si="41"/>
        <v>4461189.57</v>
      </c>
      <c r="AA155" s="25"/>
      <c r="AB155" s="26"/>
      <c r="AC155" s="26">
        <v>359</v>
      </c>
      <c r="AD155" s="26" t="s">
        <v>176</v>
      </c>
      <c r="AE155" s="24">
        <v>4461189.57</v>
      </c>
      <c r="AF155" s="24">
        <f t="shared" si="29"/>
        <v>4461189.57</v>
      </c>
      <c r="AG155" s="24">
        <f t="shared" si="42"/>
        <v>0</v>
      </c>
    </row>
    <row r="156" spans="1:33" s="27" customFormat="1" ht="16.5" x14ac:dyDescent="0.25">
      <c r="A156" s="28">
        <v>365</v>
      </c>
      <c r="B156" s="27" t="s">
        <v>177</v>
      </c>
      <c r="C156" s="27" t="b">
        <f t="shared" si="30"/>
        <v>1</v>
      </c>
      <c r="D156" s="135">
        <v>365</v>
      </c>
      <c r="E156" s="133" t="s">
        <v>177</v>
      </c>
      <c r="F156" s="120">
        <v>126</v>
      </c>
      <c r="G156" s="121">
        <f t="shared" si="31"/>
        <v>537470.64</v>
      </c>
      <c r="H156" s="121">
        <v>25.995049999999999</v>
      </c>
      <c r="I156" s="121">
        <f t="shared" si="32"/>
        <v>62204.08</v>
      </c>
      <c r="J156" s="121">
        <v>32</v>
      </c>
      <c r="K156" s="121">
        <f t="shared" si="33"/>
        <v>69914.880000000005</v>
      </c>
      <c r="L156" s="121">
        <v>0</v>
      </c>
      <c r="M156" s="121">
        <f t="shared" si="34"/>
        <v>0</v>
      </c>
      <c r="N156" s="122">
        <v>0</v>
      </c>
      <c r="O156" s="122">
        <f t="shared" si="35"/>
        <v>0</v>
      </c>
      <c r="P156" s="123">
        <f t="shared" si="36"/>
        <v>669589.6</v>
      </c>
      <c r="Q156" s="124">
        <v>153473</v>
      </c>
      <c r="R156" s="125">
        <v>562481125.70936</v>
      </c>
      <c r="S156" s="126">
        <f t="shared" si="37"/>
        <v>21638008.994380083</v>
      </c>
      <c r="T156" s="127">
        <v>0</v>
      </c>
      <c r="U156" s="128">
        <f t="shared" si="38"/>
        <v>516116.6</v>
      </c>
      <c r="V156" s="134">
        <v>25689.294800000032</v>
      </c>
      <c r="W156" s="150">
        <f t="shared" si="39"/>
        <v>20551.435840000027</v>
      </c>
      <c r="X156" s="130">
        <f t="shared" si="40"/>
        <v>536668.04</v>
      </c>
      <c r="Y156" s="131"/>
      <c r="Z156" s="132">
        <f t="shared" si="41"/>
        <v>690141.04</v>
      </c>
      <c r="AA156" s="25"/>
      <c r="AB156" s="26"/>
      <c r="AC156" s="26">
        <v>365</v>
      </c>
      <c r="AD156" s="26" t="s">
        <v>177</v>
      </c>
      <c r="AE156" s="24">
        <v>690140.92</v>
      </c>
      <c r="AF156" s="24">
        <f t="shared" si="29"/>
        <v>690141.04</v>
      </c>
      <c r="AG156" s="24">
        <f t="shared" si="42"/>
        <v>0.11999999999534339</v>
      </c>
    </row>
    <row r="157" spans="1:33" s="27" customFormat="1" ht="16.5" x14ac:dyDescent="0.25">
      <c r="A157" s="28">
        <v>367</v>
      </c>
      <c r="B157" s="27" t="s">
        <v>178</v>
      </c>
      <c r="C157" s="27" t="b">
        <f t="shared" si="30"/>
        <v>1</v>
      </c>
      <c r="D157" s="135">
        <v>367</v>
      </c>
      <c r="E157" s="133" t="s">
        <v>178</v>
      </c>
      <c r="F157" s="120">
        <v>415.79</v>
      </c>
      <c r="G157" s="121">
        <f t="shared" si="31"/>
        <v>1773610.46</v>
      </c>
      <c r="H157" s="121">
        <v>37</v>
      </c>
      <c r="I157" s="121">
        <f t="shared" si="32"/>
        <v>88538.04</v>
      </c>
      <c r="J157" s="121">
        <v>74.887200000000007</v>
      </c>
      <c r="K157" s="121">
        <f t="shared" si="33"/>
        <v>163616.54999999999</v>
      </c>
      <c r="L157" s="121">
        <v>1.6165</v>
      </c>
      <c r="M157" s="121">
        <f t="shared" si="34"/>
        <v>1345.45</v>
      </c>
      <c r="N157" s="122">
        <v>0.28150000000000003</v>
      </c>
      <c r="O157" s="122">
        <f t="shared" si="35"/>
        <v>1200.7776600000002</v>
      </c>
      <c r="P157" s="123">
        <f t="shared" si="36"/>
        <v>2028311.2776599999</v>
      </c>
      <c r="Q157" s="124">
        <v>613220</v>
      </c>
      <c r="R157" s="125">
        <v>553920528.17797399</v>
      </c>
      <c r="S157" s="126">
        <f t="shared" si="37"/>
        <v>14970825.085891189</v>
      </c>
      <c r="T157" s="127">
        <v>0</v>
      </c>
      <c r="U157" s="128">
        <f t="shared" si="38"/>
        <v>1415091.2776599999</v>
      </c>
      <c r="V157" s="134">
        <v>40736.18219999969</v>
      </c>
      <c r="W157" s="150">
        <f t="shared" si="39"/>
        <v>32588.945759999755</v>
      </c>
      <c r="X157" s="130">
        <f t="shared" si="40"/>
        <v>1447680.22</v>
      </c>
      <c r="Y157" s="131"/>
      <c r="Z157" s="132">
        <f t="shared" si="41"/>
        <v>2060900.22</v>
      </c>
      <c r="AA157" s="25"/>
      <c r="AB157" s="26"/>
      <c r="AC157" s="26">
        <v>367</v>
      </c>
      <c r="AD157" s="26" t="s">
        <v>178</v>
      </c>
      <c r="AE157" s="24">
        <v>2060900.23</v>
      </c>
      <c r="AF157" s="24">
        <f t="shared" si="29"/>
        <v>2060900.22</v>
      </c>
      <c r="AG157" s="24">
        <f t="shared" si="42"/>
        <v>-1.0000000009313226E-2</v>
      </c>
    </row>
    <row r="158" spans="1:33" s="27" customFormat="1" ht="16.5" x14ac:dyDescent="0.25">
      <c r="A158" s="28">
        <v>369</v>
      </c>
      <c r="B158" s="27" t="s">
        <v>179</v>
      </c>
      <c r="C158" s="27" t="b">
        <f t="shared" si="30"/>
        <v>1</v>
      </c>
      <c r="D158" s="135">
        <v>369</v>
      </c>
      <c r="E158" s="133" t="s">
        <v>179</v>
      </c>
      <c r="F158" s="120">
        <v>432.7</v>
      </c>
      <c r="G158" s="121">
        <f t="shared" si="31"/>
        <v>1845742.43</v>
      </c>
      <c r="H158" s="121">
        <v>99.811599999999999</v>
      </c>
      <c r="I158" s="121">
        <f t="shared" si="32"/>
        <v>238841.17</v>
      </c>
      <c r="J158" s="121">
        <v>86.461600000000004</v>
      </c>
      <c r="K158" s="121">
        <f t="shared" si="33"/>
        <v>188904.76</v>
      </c>
      <c r="L158" s="121">
        <v>12.7826</v>
      </c>
      <c r="M158" s="121">
        <f t="shared" si="34"/>
        <v>10639.21</v>
      </c>
      <c r="N158" s="122">
        <v>0</v>
      </c>
      <c r="O158" s="122">
        <f t="shared" si="35"/>
        <v>0</v>
      </c>
      <c r="P158" s="123">
        <f t="shared" si="36"/>
        <v>2284127.5699999998</v>
      </c>
      <c r="Q158" s="124">
        <v>7151245</v>
      </c>
      <c r="R158" s="125">
        <v>6422469185.3181801</v>
      </c>
      <c r="S158" s="126">
        <f t="shared" si="37"/>
        <v>64345919.565643474</v>
      </c>
      <c r="T158" s="127">
        <v>0</v>
      </c>
      <c r="U158" s="128">
        <f t="shared" si="38"/>
        <v>0</v>
      </c>
      <c r="V158" s="134">
        <v>0</v>
      </c>
      <c r="W158" s="150" t="str">
        <f t="shared" si="39"/>
        <v>0</v>
      </c>
      <c r="X158" s="130">
        <f t="shared" si="40"/>
        <v>0</v>
      </c>
      <c r="Y158" s="131"/>
      <c r="Z158" s="132">
        <f t="shared" si="41"/>
        <v>7151245</v>
      </c>
      <c r="AA158" s="25"/>
      <c r="AB158" s="26"/>
      <c r="AC158" s="26">
        <v>369</v>
      </c>
      <c r="AD158" s="26" t="s">
        <v>179</v>
      </c>
      <c r="AE158" s="24">
        <v>7151245</v>
      </c>
      <c r="AF158" s="24">
        <f t="shared" si="29"/>
        <v>7151245</v>
      </c>
      <c r="AG158" s="24">
        <f t="shared" si="42"/>
        <v>0</v>
      </c>
    </row>
    <row r="159" spans="1:33" s="27" customFormat="1" ht="16.5" x14ac:dyDescent="0.25">
      <c r="A159" s="28">
        <v>371</v>
      </c>
      <c r="B159" s="27" t="s">
        <v>180</v>
      </c>
      <c r="C159" s="27" t="b">
        <f t="shared" si="30"/>
        <v>1</v>
      </c>
      <c r="D159" s="135">
        <v>371</v>
      </c>
      <c r="E159" s="133" t="s">
        <v>180</v>
      </c>
      <c r="F159" s="120">
        <v>9506.2199999999993</v>
      </c>
      <c r="G159" s="121">
        <f t="shared" si="31"/>
        <v>40550112.280000001</v>
      </c>
      <c r="H159" s="121">
        <v>4258.4936500000003</v>
      </c>
      <c r="I159" s="121">
        <f t="shared" si="32"/>
        <v>10190234.619999999</v>
      </c>
      <c r="J159" s="121">
        <v>2012.1982</v>
      </c>
      <c r="K159" s="121">
        <f t="shared" si="33"/>
        <v>4396331.12</v>
      </c>
      <c r="L159" s="121">
        <v>1380.8175000000001</v>
      </c>
      <c r="M159" s="121">
        <f t="shared" si="34"/>
        <v>1149282.02</v>
      </c>
      <c r="N159" s="122">
        <v>0.67199999999999993</v>
      </c>
      <c r="O159" s="122">
        <f t="shared" si="35"/>
        <v>2866.51008</v>
      </c>
      <c r="P159" s="123">
        <f t="shared" si="36"/>
        <v>56288826.550080001</v>
      </c>
      <c r="Q159" s="124">
        <v>18542760</v>
      </c>
      <c r="R159" s="125">
        <v>17065655318.9342</v>
      </c>
      <c r="S159" s="126">
        <f t="shared" si="37"/>
        <v>4007439.4190852437</v>
      </c>
      <c r="T159" s="127">
        <v>26908711.41</v>
      </c>
      <c r="U159" s="128">
        <f t="shared" si="38"/>
        <v>64654777.960079998</v>
      </c>
      <c r="V159" s="134">
        <v>0</v>
      </c>
      <c r="W159" s="150">
        <f t="shared" si="39"/>
        <v>0</v>
      </c>
      <c r="X159" s="130">
        <f t="shared" si="40"/>
        <v>64654777.960000001</v>
      </c>
      <c r="Y159" s="131"/>
      <c r="Z159" s="132">
        <f t="shared" si="41"/>
        <v>83197537.960000008</v>
      </c>
      <c r="AA159" s="25"/>
      <c r="AB159" s="26"/>
      <c r="AC159" s="26">
        <v>371</v>
      </c>
      <c r="AD159" s="26" t="s">
        <v>180</v>
      </c>
      <c r="AE159" s="24">
        <v>83197537.099999994</v>
      </c>
      <c r="AF159" s="24">
        <f t="shared" si="29"/>
        <v>83197537.960000008</v>
      </c>
      <c r="AG159" s="24">
        <f t="shared" si="42"/>
        <v>0.86000001430511475</v>
      </c>
    </row>
    <row r="160" spans="1:33" s="27" customFormat="1" ht="16.5" x14ac:dyDescent="0.25">
      <c r="A160" s="28">
        <v>375</v>
      </c>
      <c r="B160" s="27" t="s">
        <v>181</v>
      </c>
      <c r="C160" s="27" t="b">
        <f t="shared" si="30"/>
        <v>1</v>
      </c>
      <c r="D160" s="135">
        <v>375</v>
      </c>
      <c r="E160" s="133" t="s">
        <v>181</v>
      </c>
      <c r="F160" s="120">
        <v>59.66</v>
      </c>
      <c r="G160" s="121">
        <f t="shared" si="31"/>
        <v>254488.08</v>
      </c>
      <c r="H160" s="121">
        <v>12.696249999999999</v>
      </c>
      <c r="I160" s="121">
        <f t="shared" si="32"/>
        <v>30381.11</v>
      </c>
      <c r="J160" s="121">
        <v>7.3285</v>
      </c>
      <c r="K160" s="121">
        <f t="shared" si="33"/>
        <v>16011.6</v>
      </c>
      <c r="L160" s="121">
        <v>0</v>
      </c>
      <c r="M160" s="121">
        <f t="shared" si="34"/>
        <v>0</v>
      </c>
      <c r="N160" s="122">
        <v>0</v>
      </c>
      <c r="O160" s="122">
        <f t="shared" si="35"/>
        <v>0</v>
      </c>
      <c r="P160" s="123">
        <f t="shared" si="36"/>
        <v>300880.78999999998</v>
      </c>
      <c r="Q160" s="124">
        <v>195584</v>
      </c>
      <c r="R160" s="125">
        <v>180521030.75255901</v>
      </c>
      <c r="S160" s="126">
        <f t="shared" si="37"/>
        <v>14218452.751998348</v>
      </c>
      <c r="T160" s="127">
        <v>0</v>
      </c>
      <c r="U160" s="128">
        <f t="shared" si="38"/>
        <v>105296.78999999998</v>
      </c>
      <c r="V160" s="134">
        <v>56864.239999999962</v>
      </c>
      <c r="W160" s="150">
        <f t="shared" si="39"/>
        <v>45491.391999999971</v>
      </c>
      <c r="X160" s="130">
        <f t="shared" si="40"/>
        <v>150788.18</v>
      </c>
      <c r="Y160" s="131"/>
      <c r="Z160" s="132">
        <f t="shared" si="41"/>
        <v>346372.18</v>
      </c>
      <c r="AA160" s="25"/>
      <c r="AB160" s="26"/>
      <c r="AC160" s="26">
        <v>375</v>
      </c>
      <c r="AD160" s="26" t="s">
        <v>181</v>
      </c>
      <c r="AE160" s="24">
        <v>346372.06</v>
      </c>
      <c r="AF160" s="24">
        <f t="shared" si="29"/>
        <v>346372.18</v>
      </c>
      <c r="AG160" s="24">
        <f t="shared" si="42"/>
        <v>0.11999999999534339</v>
      </c>
    </row>
    <row r="161" spans="1:33" s="27" customFormat="1" ht="16.5" x14ac:dyDescent="0.25">
      <c r="A161" s="28">
        <v>377</v>
      </c>
      <c r="B161" s="27" t="s">
        <v>182</v>
      </c>
      <c r="C161" s="27" t="b">
        <f t="shared" si="30"/>
        <v>1</v>
      </c>
      <c r="D161" s="135">
        <v>377</v>
      </c>
      <c r="E161" s="133" t="s">
        <v>182</v>
      </c>
      <c r="F161" s="120">
        <v>900.99</v>
      </c>
      <c r="G161" s="121">
        <f t="shared" si="31"/>
        <v>3843298.98</v>
      </c>
      <c r="H161" s="121">
        <v>85.815200000000004</v>
      </c>
      <c r="I161" s="121">
        <f t="shared" si="32"/>
        <v>205348.91</v>
      </c>
      <c r="J161" s="121">
        <v>172.46249999999998</v>
      </c>
      <c r="K161" s="121">
        <f t="shared" si="33"/>
        <v>376802.97</v>
      </c>
      <c r="L161" s="121">
        <v>1.0082</v>
      </c>
      <c r="M161" s="121">
        <f t="shared" si="34"/>
        <v>839.15</v>
      </c>
      <c r="N161" s="122">
        <v>1.4549999999999996</v>
      </c>
      <c r="O161" s="122">
        <f t="shared" si="35"/>
        <v>6206.5061999999989</v>
      </c>
      <c r="P161" s="123">
        <f t="shared" si="36"/>
        <v>4432496.5162000004</v>
      </c>
      <c r="Q161" s="124">
        <v>1331005</v>
      </c>
      <c r="R161" s="125">
        <v>1203156414.0671899</v>
      </c>
      <c r="S161" s="126">
        <f t="shared" si="37"/>
        <v>14020318.242772724</v>
      </c>
      <c r="T161" s="127">
        <v>0</v>
      </c>
      <c r="U161" s="128">
        <f t="shared" si="38"/>
        <v>3101491.5162000004</v>
      </c>
      <c r="V161" s="134">
        <v>0</v>
      </c>
      <c r="W161" s="150">
        <f t="shared" si="39"/>
        <v>0</v>
      </c>
      <c r="X161" s="130">
        <f t="shared" si="40"/>
        <v>3101491.52</v>
      </c>
      <c r="Y161" s="131"/>
      <c r="Z161" s="132">
        <f t="shared" si="41"/>
        <v>4432496.5199999996</v>
      </c>
      <c r="AA161" s="25"/>
      <c r="AB161" s="26"/>
      <c r="AC161" s="26">
        <v>377</v>
      </c>
      <c r="AD161" s="26" t="s">
        <v>182</v>
      </c>
      <c r="AE161" s="24">
        <v>4432496.5199999996</v>
      </c>
      <c r="AF161" s="24">
        <f t="shared" si="29"/>
        <v>4432496.5199999996</v>
      </c>
      <c r="AG161" s="24">
        <f t="shared" si="42"/>
        <v>0</v>
      </c>
    </row>
    <row r="162" spans="1:33" s="27" customFormat="1" ht="16.5" x14ac:dyDescent="0.25">
      <c r="A162" s="28">
        <v>379</v>
      </c>
      <c r="B162" s="27" t="s">
        <v>183</v>
      </c>
      <c r="C162" s="27" t="b">
        <f t="shared" si="30"/>
        <v>1</v>
      </c>
      <c r="D162" s="135">
        <v>379</v>
      </c>
      <c r="E162" s="133" t="s">
        <v>183</v>
      </c>
      <c r="F162" s="120">
        <v>182</v>
      </c>
      <c r="G162" s="121">
        <f t="shared" si="31"/>
        <v>776346.48</v>
      </c>
      <c r="H162" s="121">
        <v>36.348600000000005</v>
      </c>
      <c r="I162" s="121">
        <f t="shared" si="32"/>
        <v>86979.29</v>
      </c>
      <c r="J162" s="121">
        <v>39.980499999999999</v>
      </c>
      <c r="K162" s="121">
        <f t="shared" si="33"/>
        <v>87351</v>
      </c>
      <c r="L162" s="121">
        <v>0.37780000000000002</v>
      </c>
      <c r="M162" s="121">
        <f t="shared" si="34"/>
        <v>314.45</v>
      </c>
      <c r="N162" s="122">
        <v>0</v>
      </c>
      <c r="O162" s="122">
        <f t="shared" si="35"/>
        <v>0</v>
      </c>
      <c r="P162" s="123">
        <f t="shared" si="36"/>
        <v>950991.22</v>
      </c>
      <c r="Q162" s="124">
        <v>2104481</v>
      </c>
      <c r="R162" s="125">
        <v>1888837321.3046</v>
      </c>
      <c r="S162" s="126">
        <f t="shared" si="37"/>
        <v>51964513.662275843</v>
      </c>
      <c r="T162" s="127">
        <v>0</v>
      </c>
      <c r="U162" s="128">
        <f t="shared" si="38"/>
        <v>0</v>
      </c>
      <c r="V162" s="134">
        <v>0</v>
      </c>
      <c r="W162" s="150" t="str">
        <f t="shared" si="39"/>
        <v>0</v>
      </c>
      <c r="X162" s="130">
        <f t="shared" si="40"/>
        <v>0</v>
      </c>
      <c r="Y162" s="131"/>
      <c r="Z162" s="132">
        <f t="shared" si="41"/>
        <v>2104481</v>
      </c>
      <c r="AA162" s="25"/>
      <c r="AB162" s="26"/>
      <c r="AC162" s="26">
        <v>379</v>
      </c>
      <c r="AD162" s="26" t="s">
        <v>183</v>
      </c>
      <c r="AE162" s="24">
        <v>2104481</v>
      </c>
      <c r="AF162" s="24">
        <f t="shared" si="29"/>
        <v>2104481</v>
      </c>
      <c r="AG162" s="24">
        <f t="shared" si="42"/>
        <v>0</v>
      </c>
    </row>
    <row r="163" spans="1:33" s="27" customFormat="1" ht="16.5" x14ac:dyDescent="0.25">
      <c r="A163" s="28">
        <v>381</v>
      </c>
      <c r="B163" s="27" t="s">
        <v>184</v>
      </c>
      <c r="C163" s="27" t="b">
        <f t="shared" si="30"/>
        <v>1</v>
      </c>
      <c r="D163" s="135">
        <v>381</v>
      </c>
      <c r="E163" s="133" t="s">
        <v>184</v>
      </c>
      <c r="F163" s="120">
        <v>41</v>
      </c>
      <c r="G163" s="121">
        <f t="shared" si="31"/>
        <v>174891.24</v>
      </c>
      <c r="H163" s="121">
        <v>0</v>
      </c>
      <c r="I163" s="121">
        <f t="shared" si="32"/>
        <v>0</v>
      </c>
      <c r="J163" s="121">
        <v>3</v>
      </c>
      <c r="K163" s="121">
        <f t="shared" si="33"/>
        <v>6554.52</v>
      </c>
      <c r="L163" s="121">
        <v>0</v>
      </c>
      <c r="M163" s="121">
        <f t="shared" si="34"/>
        <v>0</v>
      </c>
      <c r="N163" s="122">
        <v>0</v>
      </c>
      <c r="O163" s="122">
        <f t="shared" si="35"/>
        <v>0</v>
      </c>
      <c r="P163" s="123">
        <f t="shared" si="36"/>
        <v>181445.75999999998</v>
      </c>
      <c r="Q163" s="124">
        <v>1666173</v>
      </c>
      <c r="R163" s="125">
        <v>1490161130.7025199</v>
      </c>
      <c r="S163" s="126">
        <f t="shared" si="37"/>
        <v>0</v>
      </c>
      <c r="T163" s="127">
        <v>0</v>
      </c>
      <c r="U163" s="128">
        <f t="shared" si="38"/>
        <v>0</v>
      </c>
      <c r="V163" s="134">
        <v>0</v>
      </c>
      <c r="W163" s="150" t="str">
        <f t="shared" si="39"/>
        <v>0</v>
      </c>
      <c r="X163" s="130">
        <f t="shared" si="40"/>
        <v>0</v>
      </c>
      <c r="Y163" s="131"/>
      <c r="Z163" s="132">
        <f t="shared" si="41"/>
        <v>1666173</v>
      </c>
      <c r="AA163" s="25"/>
      <c r="AB163" s="26"/>
      <c r="AC163" s="26">
        <v>381</v>
      </c>
      <c r="AD163" s="26" t="s">
        <v>184</v>
      </c>
      <c r="AE163" s="24">
        <v>1666173</v>
      </c>
      <c r="AF163" s="24">
        <f t="shared" si="29"/>
        <v>1666173</v>
      </c>
      <c r="AG163" s="24">
        <f t="shared" si="42"/>
        <v>0</v>
      </c>
    </row>
    <row r="164" spans="1:33" s="27" customFormat="1" ht="16.5" x14ac:dyDescent="0.25">
      <c r="A164" s="28">
        <v>383</v>
      </c>
      <c r="B164" s="27" t="s">
        <v>185</v>
      </c>
      <c r="C164" s="27" t="b">
        <f t="shared" si="30"/>
        <v>1</v>
      </c>
      <c r="D164" s="135">
        <v>383</v>
      </c>
      <c r="E164" s="133" t="s">
        <v>185</v>
      </c>
      <c r="F164" s="120">
        <v>299.74</v>
      </c>
      <c r="G164" s="121">
        <f t="shared" si="31"/>
        <v>1278582.93</v>
      </c>
      <c r="H164" s="121">
        <v>83.534050000000008</v>
      </c>
      <c r="I164" s="121">
        <f t="shared" si="32"/>
        <v>199890.3</v>
      </c>
      <c r="J164" s="121">
        <v>56.368700000000004</v>
      </c>
      <c r="K164" s="121">
        <f t="shared" si="33"/>
        <v>123156.59</v>
      </c>
      <c r="L164" s="121">
        <v>2</v>
      </c>
      <c r="M164" s="121">
        <f t="shared" si="34"/>
        <v>1664.64</v>
      </c>
      <c r="N164" s="122">
        <v>0</v>
      </c>
      <c r="O164" s="122">
        <f t="shared" si="35"/>
        <v>0</v>
      </c>
      <c r="P164" s="123">
        <f t="shared" si="36"/>
        <v>1603294.46</v>
      </c>
      <c r="Q164" s="124">
        <v>896537</v>
      </c>
      <c r="R164" s="125">
        <v>807099788.78884399</v>
      </c>
      <c r="S164" s="126">
        <f t="shared" si="37"/>
        <v>9661925.7511020228</v>
      </c>
      <c r="T164" s="127">
        <v>0</v>
      </c>
      <c r="U164" s="128">
        <f t="shared" si="38"/>
        <v>706757.46</v>
      </c>
      <c r="V164" s="134">
        <v>0</v>
      </c>
      <c r="W164" s="150">
        <f t="shared" si="39"/>
        <v>0</v>
      </c>
      <c r="X164" s="130">
        <f t="shared" si="40"/>
        <v>706757.46</v>
      </c>
      <c r="Y164" s="131"/>
      <c r="Z164" s="132">
        <f t="shared" si="41"/>
        <v>1603294.46</v>
      </c>
      <c r="AA164" s="25"/>
      <c r="AB164" s="26"/>
      <c r="AC164" s="26">
        <v>383</v>
      </c>
      <c r="AD164" s="26" t="s">
        <v>185</v>
      </c>
      <c r="AE164" s="24">
        <v>1603294.34</v>
      </c>
      <c r="AF164" s="24">
        <f t="shared" si="29"/>
        <v>1603294.46</v>
      </c>
      <c r="AG164" s="24">
        <f t="shared" si="42"/>
        <v>0.11999999987892807</v>
      </c>
    </row>
    <row r="165" spans="1:33" s="27" customFormat="1" ht="16.5" x14ac:dyDescent="0.25">
      <c r="A165" s="28">
        <v>387</v>
      </c>
      <c r="B165" s="27" t="s">
        <v>186</v>
      </c>
      <c r="C165" s="27" t="b">
        <f t="shared" si="30"/>
        <v>1</v>
      </c>
      <c r="D165" s="135">
        <v>387</v>
      </c>
      <c r="E165" s="133" t="s">
        <v>186</v>
      </c>
      <c r="F165" s="120">
        <v>242.95</v>
      </c>
      <c r="G165" s="121">
        <f t="shared" si="31"/>
        <v>1036337.24</v>
      </c>
      <c r="H165" s="121">
        <v>15</v>
      </c>
      <c r="I165" s="121">
        <f t="shared" si="32"/>
        <v>35893.800000000003</v>
      </c>
      <c r="J165" s="121">
        <v>51.466000000000001</v>
      </c>
      <c r="K165" s="121">
        <f t="shared" si="33"/>
        <v>112444.98</v>
      </c>
      <c r="L165" s="121">
        <v>0</v>
      </c>
      <c r="M165" s="121">
        <f t="shared" si="34"/>
        <v>0</v>
      </c>
      <c r="N165" s="122">
        <v>0</v>
      </c>
      <c r="O165" s="122">
        <f t="shared" si="35"/>
        <v>0</v>
      </c>
      <c r="P165" s="123">
        <f t="shared" si="36"/>
        <v>1184676.02</v>
      </c>
      <c r="Q165" s="124">
        <v>503058</v>
      </c>
      <c r="R165" s="125">
        <v>451727978.65671599</v>
      </c>
      <c r="S165" s="126">
        <f t="shared" si="37"/>
        <v>30115198.5771144</v>
      </c>
      <c r="T165" s="127">
        <v>0</v>
      </c>
      <c r="U165" s="128">
        <f t="shared" si="38"/>
        <v>681618.02</v>
      </c>
      <c r="V165" s="134">
        <v>0</v>
      </c>
      <c r="W165" s="150">
        <f t="shared" si="39"/>
        <v>0</v>
      </c>
      <c r="X165" s="130">
        <f t="shared" si="40"/>
        <v>681618.02</v>
      </c>
      <c r="Y165" s="131"/>
      <c r="Z165" s="132">
        <f t="shared" si="41"/>
        <v>1184676.02</v>
      </c>
      <c r="AA165" s="25"/>
      <c r="AB165" s="26"/>
      <c r="AC165" s="26">
        <v>387</v>
      </c>
      <c r="AD165" s="26" t="s">
        <v>186</v>
      </c>
      <c r="AE165" s="24">
        <v>1184676.02</v>
      </c>
      <c r="AF165" s="24">
        <f t="shared" si="29"/>
        <v>1184676.02</v>
      </c>
      <c r="AG165" s="24">
        <f t="shared" si="42"/>
        <v>0</v>
      </c>
    </row>
    <row r="166" spans="1:33" s="27" customFormat="1" ht="16.5" x14ac:dyDescent="0.25">
      <c r="A166" s="28">
        <v>389</v>
      </c>
      <c r="B166" s="27" t="s">
        <v>187</v>
      </c>
      <c r="C166" s="27" t="b">
        <f t="shared" si="30"/>
        <v>1</v>
      </c>
      <c r="D166" s="135">
        <v>389</v>
      </c>
      <c r="E166" s="133" t="s">
        <v>187</v>
      </c>
      <c r="F166" s="120">
        <v>221.55</v>
      </c>
      <c r="G166" s="121">
        <f t="shared" si="31"/>
        <v>945052.54</v>
      </c>
      <c r="H166" s="121">
        <v>75</v>
      </c>
      <c r="I166" s="121">
        <f t="shared" si="32"/>
        <v>179469</v>
      </c>
      <c r="J166" s="121">
        <v>46.649700000000003</v>
      </c>
      <c r="K166" s="121">
        <f t="shared" si="33"/>
        <v>101922.13</v>
      </c>
      <c r="L166" s="121">
        <v>5</v>
      </c>
      <c r="M166" s="121">
        <f t="shared" si="34"/>
        <v>4161.6000000000004</v>
      </c>
      <c r="N166" s="122">
        <v>0</v>
      </c>
      <c r="O166" s="122">
        <f t="shared" si="35"/>
        <v>0</v>
      </c>
      <c r="P166" s="123">
        <f t="shared" si="36"/>
        <v>1230605.27</v>
      </c>
      <c r="Q166" s="124">
        <v>628524</v>
      </c>
      <c r="R166" s="125">
        <v>610513754.70495296</v>
      </c>
      <c r="S166" s="126">
        <f t="shared" si="37"/>
        <v>8140183.3960660398</v>
      </c>
      <c r="T166" s="127">
        <v>0</v>
      </c>
      <c r="U166" s="128">
        <f t="shared" si="38"/>
        <v>602081.27</v>
      </c>
      <c r="V166" s="134">
        <v>234978.51359999995</v>
      </c>
      <c r="W166" s="150">
        <f t="shared" si="39"/>
        <v>187982.81087999998</v>
      </c>
      <c r="X166" s="130">
        <f t="shared" si="40"/>
        <v>790064.08</v>
      </c>
      <c r="Y166" s="131"/>
      <c r="Z166" s="132">
        <f t="shared" si="41"/>
        <v>1418588.08</v>
      </c>
      <c r="AA166" s="25"/>
      <c r="AB166" s="26"/>
      <c r="AC166" s="26">
        <v>389</v>
      </c>
      <c r="AD166" s="26" t="s">
        <v>187</v>
      </c>
      <c r="AE166" s="24">
        <v>1418588.08</v>
      </c>
      <c r="AF166" s="24">
        <f t="shared" si="29"/>
        <v>1418588.08</v>
      </c>
      <c r="AG166" s="24">
        <f t="shared" si="42"/>
        <v>0</v>
      </c>
    </row>
    <row r="167" spans="1:33" s="27" customFormat="1" ht="16.5" x14ac:dyDescent="0.25">
      <c r="A167" s="28">
        <v>391</v>
      </c>
      <c r="B167" s="27" t="s">
        <v>188</v>
      </c>
      <c r="C167" s="27" t="b">
        <f t="shared" si="30"/>
        <v>1</v>
      </c>
      <c r="D167" s="135">
        <v>391</v>
      </c>
      <c r="E167" s="133" t="s">
        <v>188</v>
      </c>
      <c r="F167" s="120">
        <v>61</v>
      </c>
      <c r="G167" s="121">
        <f t="shared" si="31"/>
        <v>260204.04</v>
      </c>
      <c r="H167" s="121">
        <v>2</v>
      </c>
      <c r="I167" s="121">
        <f t="shared" si="32"/>
        <v>4785.84</v>
      </c>
      <c r="J167" s="121">
        <v>9.9466999999999999</v>
      </c>
      <c r="K167" s="121">
        <f t="shared" si="33"/>
        <v>21731.95</v>
      </c>
      <c r="L167" s="121">
        <v>0</v>
      </c>
      <c r="M167" s="121">
        <f t="shared" si="34"/>
        <v>0</v>
      </c>
      <c r="N167" s="122">
        <v>0</v>
      </c>
      <c r="O167" s="122">
        <f t="shared" si="35"/>
        <v>0</v>
      </c>
      <c r="P167" s="123">
        <f t="shared" si="36"/>
        <v>286721.83</v>
      </c>
      <c r="Q167" s="124">
        <v>952422</v>
      </c>
      <c r="R167" s="125">
        <v>1306534504.8390999</v>
      </c>
      <c r="S167" s="126">
        <f t="shared" si="37"/>
        <v>653267252.41954994</v>
      </c>
      <c r="T167" s="127">
        <v>0</v>
      </c>
      <c r="U167" s="128">
        <f t="shared" si="38"/>
        <v>0</v>
      </c>
      <c r="V167" s="134">
        <v>0</v>
      </c>
      <c r="W167" s="150" t="str">
        <f t="shared" si="39"/>
        <v>0</v>
      </c>
      <c r="X167" s="130">
        <f t="shared" si="40"/>
        <v>0</v>
      </c>
      <c r="Y167" s="131"/>
      <c r="Z167" s="132">
        <f t="shared" si="41"/>
        <v>952422</v>
      </c>
      <c r="AA167" s="25"/>
      <c r="AB167" s="26"/>
      <c r="AC167" s="26">
        <v>391</v>
      </c>
      <c r="AD167" s="26" t="s">
        <v>188</v>
      </c>
      <c r="AE167" s="24">
        <v>952422</v>
      </c>
      <c r="AF167" s="24">
        <f t="shared" si="29"/>
        <v>952422</v>
      </c>
      <c r="AG167" s="24">
        <f t="shared" si="42"/>
        <v>0</v>
      </c>
    </row>
    <row r="168" spans="1:33" s="27" customFormat="1" ht="16.5" x14ac:dyDescent="0.25">
      <c r="A168" s="28">
        <v>393</v>
      </c>
      <c r="B168" s="27" t="s">
        <v>189</v>
      </c>
      <c r="C168" s="27" t="b">
        <f t="shared" si="30"/>
        <v>1</v>
      </c>
      <c r="D168" s="135">
        <v>393</v>
      </c>
      <c r="E168" s="133" t="s">
        <v>189</v>
      </c>
      <c r="F168" s="120">
        <v>610.37</v>
      </c>
      <c r="G168" s="121">
        <f t="shared" si="31"/>
        <v>2603618.69</v>
      </c>
      <c r="H168" s="121">
        <v>105.5659</v>
      </c>
      <c r="I168" s="121">
        <f t="shared" si="32"/>
        <v>252610.75</v>
      </c>
      <c r="J168" s="121">
        <v>80.956599999999995</v>
      </c>
      <c r="K168" s="121">
        <f t="shared" si="33"/>
        <v>176877.22</v>
      </c>
      <c r="L168" s="121">
        <v>1.3379000000000001</v>
      </c>
      <c r="M168" s="121">
        <f t="shared" si="34"/>
        <v>1113.56</v>
      </c>
      <c r="N168" s="122">
        <v>7.4999999999999997E-2</v>
      </c>
      <c r="O168" s="122">
        <f t="shared" si="35"/>
        <v>319.923</v>
      </c>
      <c r="P168" s="123">
        <f t="shared" si="36"/>
        <v>3034540.1430000002</v>
      </c>
      <c r="Q168" s="124">
        <v>903792</v>
      </c>
      <c r="R168" s="125">
        <v>826366374.61698198</v>
      </c>
      <c r="S168" s="126">
        <f t="shared" si="37"/>
        <v>7827966.9345591897</v>
      </c>
      <c r="T168" s="127">
        <v>0</v>
      </c>
      <c r="U168" s="128">
        <f t="shared" si="38"/>
        <v>2130748.1430000002</v>
      </c>
      <c r="V168" s="134">
        <v>745104.38560000062</v>
      </c>
      <c r="W168" s="150">
        <f t="shared" si="39"/>
        <v>596083.50848000054</v>
      </c>
      <c r="X168" s="130">
        <f t="shared" si="40"/>
        <v>2726831.65</v>
      </c>
      <c r="Y168" s="131"/>
      <c r="Z168" s="132">
        <f t="shared" si="41"/>
        <v>3630623.65</v>
      </c>
      <c r="AA168" s="25"/>
      <c r="AB168" s="26"/>
      <c r="AC168" s="26">
        <v>393</v>
      </c>
      <c r="AD168" s="26" t="s">
        <v>189</v>
      </c>
      <c r="AE168" s="24">
        <v>3630623.65</v>
      </c>
      <c r="AF168" s="24">
        <f t="shared" si="29"/>
        <v>3630623.65</v>
      </c>
      <c r="AG168" s="24">
        <f t="shared" si="42"/>
        <v>0</v>
      </c>
    </row>
    <row r="169" spans="1:33" s="27" customFormat="1" ht="16.5" x14ac:dyDescent="0.25">
      <c r="A169" s="28">
        <v>395</v>
      </c>
      <c r="B169" s="27" t="s">
        <v>190</v>
      </c>
      <c r="C169" s="27" t="b">
        <f t="shared" si="30"/>
        <v>1</v>
      </c>
      <c r="D169" s="135">
        <v>395</v>
      </c>
      <c r="E169" s="133" t="s">
        <v>190</v>
      </c>
      <c r="F169" s="120">
        <v>326.56</v>
      </c>
      <c r="G169" s="121">
        <f t="shared" si="31"/>
        <v>1392987.4</v>
      </c>
      <c r="H169" s="121">
        <v>20.003900000000002</v>
      </c>
      <c r="I169" s="121">
        <f t="shared" si="32"/>
        <v>47867.73</v>
      </c>
      <c r="J169" s="121">
        <v>30</v>
      </c>
      <c r="K169" s="121">
        <f t="shared" si="33"/>
        <v>65545.2</v>
      </c>
      <c r="L169" s="121">
        <v>0</v>
      </c>
      <c r="M169" s="121">
        <f t="shared" si="34"/>
        <v>0</v>
      </c>
      <c r="N169" s="122">
        <v>0</v>
      </c>
      <c r="O169" s="122">
        <f t="shared" si="35"/>
        <v>0</v>
      </c>
      <c r="P169" s="123">
        <f t="shared" si="36"/>
        <v>1506400.3299999998</v>
      </c>
      <c r="Q169" s="124">
        <v>2359231</v>
      </c>
      <c r="R169" s="125">
        <v>2124132903.4265001</v>
      </c>
      <c r="S169" s="126">
        <f t="shared" si="37"/>
        <v>106185938.91323692</v>
      </c>
      <c r="T169" s="127">
        <v>0</v>
      </c>
      <c r="U169" s="128">
        <f t="shared" si="38"/>
        <v>0</v>
      </c>
      <c r="V169" s="134">
        <v>0</v>
      </c>
      <c r="W169" s="150" t="str">
        <f t="shared" si="39"/>
        <v>0</v>
      </c>
      <c r="X169" s="130">
        <f t="shared" si="40"/>
        <v>0</v>
      </c>
      <c r="Y169" s="131"/>
      <c r="Z169" s="132">
        <f t="shared" si="41"/>
        <v>2359231</v>
      </c>
      <c r="AA169" s="25"/>
      <c r="AB169" s="26"/>
      <c r="AC169" s="26">
        <v>395</v>
      </c>
      <c r="AD169" s="26" t="s">
        <v>190</v>
      </c>
      <c r="AE169" s="24">
        <v>2359231</v>
      </c>
      <c r="AF169" s="24">
        <f t="shared" si="29"/>
        <v>2359231</v>
      </c>
      <c r="AG169" s="24">
        <f t="shared" si="42"/>
        <v>0</v>
      </c>
    </row>
    <row r="170" spans="1:33" s="27" customFormat="1" ht="16.5" x14ac:dyDescent="0.25">
      <c r="A170" s="28">
        <v>399</v>
      </c>
      <c r="B170" s="27" t="s">
        <v>191</v>
      </c>
      <c r="C170" s="27" t="b">
        <f t="shared" si="30"/>
        <v>1</v>
      </c>
      <c r="D170" s="135">
        <v>399</v>
      </c>
      <c r="E170" s="133" t="s">
        <v>191</v>
      </c>
      <c r="F170" s="120">
        <v>937</v>
      </c>
      <c r="G170" s="121">
        <f t="shared" si="31"/>
        <v>3996904.68</v>
      </c>
      <c r="H170" s="121">
        <v>204.36615</v>
      </c>
      <c r="I170" s="121">
        <f t="shared" si="32"/>
        <v>489031.85</v>
      </c>
      <c r="J170" s="121">
        <v>193.95249999999999</v>
      </c>
      <c r="K170" s="121">
        <f t="shared" si="33"/>
        <v>423755.18</v>
      </c>
      <c r="L170" s="121">
        <v>19.6967</v>
      </c>
      <c r="M170" s="121">
        <f t="shared" si="34"/>
        <v>16393.96</v>
      </c>
      <c r="N170" s="122">
        <v>1.05</v>
      </c>
      <c r="O170" s="122">
        <f t="shared" si="35"/>
        <v>4478.9220000000005</v>
      </c>
      <c r="P170" s="123">
        <f t="shared" si="36"/>
        <v>4930564.5920000002</v>
      </c>
      <c r="Q170" s="124">
        <v>1896048</v>
      </c>
      <c r="R170" s="125">
        <v>1703106287.12362</v>
      </c>
      <c r="S170" s="126">
        <f t="shared" si="37"/>
        <v>8333602.6397895152</v>
      </c>
      <c r="T170" s="127">
        <v>0</v>
      </c>
      <c r="U170" s="128">
        <f t="shared" si="38"/>
        <v>3034516.5920000002</v>
      </c>
      <c r="V170" s="134">
        <v>0</v>
      </c>
      <c r="W170" s="150">
        <f t="shared" si="39"/>
        <v>0</v>
      </c>
      <c r="X170" s="130">
        <f t="shared" si="40"/>
        <v>3034516.59</v>
      </c>
      <c r="Y170" s="131"/>
      <c r="Z170" s="132">
        <f t="shared" si="41"/>
        <v>4930564.59</v>
      </c>
      <c r="AA170" s="25"/>
      <c r="AB170" s="26"/>
      <c r="AC170" s="26">
        <v>399</v>
      </c>
      <c r="AD170" s="26" t="s">
        <v>191</v>
      </c>
      <c r="AE170" s="24">
        <v>4930564.71</v>
      </c>
      <c r="AF170" s="24">
        <f t="shared" si="29"/>
        <v>4930564.59</v>
      </c>
      <c r="AG170" s="24">
        <f t="shared" si="42"/>
        <v>-0.12000000011175871</v>
      </c>
    </row>
    <row r="171" spans="1:33" s="27" customFormat="1" ht="16.5" x14ac:dyDescent="0.25">
      <c r="A171" s="28">
        <v>401</v>
      </c>
      <c r="B171" s="27" t="s">
        <v>192</v>
      </c>
      <c r="C171" s="27" t="b">
        <f t="shared" si="30"/>
        <v>1</v>
      </c>
      <c r="D171" s="135">
        <v>401</v>
      </c>
      <c r="E171" s="133" t="s">
        <v>192</v>
      </c>
      <c r="F171" s="120">
        <v>620.92999999999995</v>
      </c>
      <c r="G171" s="121">
        <f t="shared" si="31"/>
        <v>2648663.85</v>
      </c>
      <c r="H171" s="121">
        <v>353.20394999999996</v>
      </c>
      <c r="I171" s="121">
        <f t="shared" si="32"/>
        <v>845188.8</v>
      </c>
      <c r="J171" s="121">
        <v>181.8946</v>
      </c>
      <c r="K171" s="121">
        <f t="shared" si="33"/>
        <v>397410.6</v>
      </c>
      <c r="L171" s="121">
        <v>10.988</v>
      </c>
      <c r="M171" s="121">
        <f t="shared" si="34"/>
        <v>9145.5300000000007</v>
      </c>
      <c r="N171" s="122">
        <v>0</v>
      </c>
      <c r="O171" s="122">
        <f t="shared" si="35"/>
        <v>0</v>
      </c>
      <c r="P171" s="123">
        <f t="shared" si="36"/>
        <v>3900408.7800000003</v>
      </c>
      <c r="Q171" s="124">
        <v>904740</v>
      </c>
      <c r="R171" s="125">
        <v>833022456.39019203</v>
      </c>
      <c r="S171" s="126">
        <f t="shared" si="37"/>
        <v>2358474.3499901178</v>
      </c>
      <c r="T171" s="127">
        <v>3518987.23</v>
      </c>
      <c r="U171" s="128">
        <f t="shared" si="38"/>
        <v>6514656.0099999998</v>
      </c>
      <c r="V171" s="134">
        <v>1420475.1736000003</v>
      </c>
      <c r="W171" s="150">
        <f t="shared" si="39"/>
        <v>1136380.1388800002</v>
      </c>
      <c r="X171" s="130">
        <f t="shared" si="40"/>
        <v>7651036.1500000004</v>
      </c>
      <c r="Y171" s="131"/>
      <c r="Z171" s="132">
        <f t="shared" si="41"/>
        <v>8555776.1500000004</v>
      </c>
      <c r="AA171" s="25"/>
      <c r="AB171" s="26"/>
      <c r="AC171" s="26">
        <v>401</v>
      </c>
      <c r="AD171" s="26" t="s">
        <v>192</v>
      </c>
      <c r="AE171" s="24">
        <v>8555777.0299999993</v>
      </c>
      <c r="AF171" s="24">
        <f t="shared" si="29"/>
        <v>8555776.1500000004</v>
      </c>
      <c r="AG171" s="24">
        <f t="shared" si="42"/>
        <v>-0.87999999895691872</v>
      </c>
    </row>
    <row r="172" spans="1:33" s="27" customFormat="1" ht="16.5" x14ac:dyDescent="0.25">
      <c r="A172" s="28">
        <v>403</v>
      </c>
      <c r="B172" s="27" t="s">
        <v>193</v>
      </c>
      <c r="C172" s="27" t="b">
        <f t="shared" si="30"/>
        <v>1</v>
      </c>
      <c r="D172" s="135">
        <v>403</v>
      </c>
      <c r="E172" s="133" t="s">
        <v>193</v>
      </c>
      <c r="F172" s="120">
        <v>492</v>
      </c>
      <c r="G172" s="121">
        <f t="shared" si="31"/>
        <v>2098694.88</v>
      </c>
      <c r="H172" s="121">
        <v>66.780749999999998</v>
      </c>
      <c r="I172" s="121">
        <f t="shared" si="32"/>
        <v>159800.99</v>
      </c>
      <c r="J172" s="121">
        <v>134.10669999999999</v>
      </c>
      <c r="K172" s="121">
        <f t="shared" si="33"/>
        <v>293001.68</v>
      </c>
      <c r="L172" s="121">
        <v>7.5423</v>
      </c>
      <c r="M172" s="121">
        <f t="shared" si="34"/>
        <v>6277.61</v>
      </c>
      <c r="N172" s="122">
        <v>0.3</v>
      </c>
      <c r="O172" s="122">
        <f t="shared" si="35"/>
        <v>1279.692</v>
      </c>
      <c r="P172" s="123">
        <f t="shared" si="36"/>
        <v>2559054.852</v>
      </c>
      <c r="Q172" s="124">
        <v>1089154</v>
      </c>
      <c r="R172" s="125">
        <v>994164358.09901094</v>
      </c>
      <c r="S172" s="126">
        <f t="shared" si="37"/>
        <v>14886990.009830842</v>
      </c>
      <c r="T172" s="127">
        <v>0</v>
      </c>
      <c r="U172" s="128">
        <f t="shared" si="38"/>
        <v>1469900.852</v>
      </c>
      <c r="V172" s="134">
        <v>0</v>
      </c>
      <c r="W172" s="150">
        <f t="shared" si="39"/>
        <v>0</v>
      </c>
      <c r="X172" s="130">
        <f t="shared" si="40"/>
        <v>1469900.85</v>
      </c>
      <c r="Y172" s="131"/>
      <c r="Z172" s="132">
        <f t="shared" si="41"/>
        <v>2559054.85</v>
      </c>
      <c r="AA172" s="25"/>
      <c r="AB172" s="26"/>
      <c r="AC172" s="26">
        <v>403</v>
      </c>
      <c r="AD172" s="26" t="s">
        <v>193</v>
      </c>
      <c r="AE172" s="24">
        <v>2559054.9700000002</v>
      </c>
      <c r="AF172" s="24">
        <f t="shared" si="29"/>
        <v>2559054.85</v>
      </c>
      <c r="AG172" s="24">
        <f t="shared" si="42"/>
        <v>-0.12000000011175871</v>
      </c>
    </row>
    <row r="173" spans="1:33" s="27" customFormat="1" ht="16.5" x14ac:dyDescent="0.25">
      <c r="A173" s="28">
        <v>404</v>
      </c>
      <c r="B173" s="27" t="s">
        <v>194</v>
      </c>
      <c r="C173" s="27" t="b">
        <f t="shared" si="30"/>
        <v>1</v>
      </c>
      <c r="D173" s="135">
        <v>404</v>
      </c>
      <c r="E173" s="133" t="s">
        <v>194</v>
      </c>
      <c r="F173" s="120">
        <v>482.72</v>
      </c>
      <c r="G173" s="121">
        <f t="shared" si="31"/>
        <v>2059109.74</v>
      </c>
      <c r="H173" s="121">
        <v>152.85205000000002</v>
      </c>
      <c r="I173" s="121">
        <f t="shared" si="32"/>
        <v>365762.73</v>
      </c>
      <c r="J173" s="121">
        <v>111.88159999999999</v>
      </c>
      <c r="K173" s="121">
        <f t="shared" si="33"/>
        <v>244443.39</v>
      </c>
      <c r="L173" s="121">
        <v>1</v>
      </c>
      <c r="M173" s="121">
        <f t="shared" si="34"/>
        <v>832.32</v>
      </c>
      <c r="N173" s="122">
        <v>0</v>
      </c>
      <c r="O173" s="122">
        <f t="shared" si="35"/>
        <v>0</v>
      </c>
      <c r="P173" s="123">
        <f t="shared" si="36"/>
        <v>2670148.1799999997</v>
      </c>
      <c r="Q173" s="124">
        <v>754673</v>
      </c>
      <c r="R173" s="125">
        <v>690051442.825719</v>
      </c>
      <c r="S173" s="126">
        <f t="shared" si="37"/>
        <v>4514505.6466414351</v>
      </c>
      <c r="T173" s="127">
        <v>794558.11</v>
      </c>
      <c r="U173" s="128">
        <f t="shared" si="38"/>
        <v>2710033.2899999996</v>
      </c>
      <c r="V173" s="134">
        <v>1887842.7615999999</v>
      </c>
      <c r="W173" s="150">
        <f t="shared" si="39"/>
        <v>1510274.2092800001</v>
      </c>
      <c r="X173" s="130">
        <f t="shared" si="40"/>
        <v>4220307.5</v>
      </c>
      <c r="Y173" s="131"/>
      <c r="Z173" s="132">
        <f t="shared" si="41"/>
        <v>4974980.5</v>
      </c>
      <c r="AA173" s="25"/>
      <c r="AB173" s="26"/>
      <c r="AC173" s="26">
        <v>404</v>
      </c>
      <c r="AD173" s="26" t="s">
        <v>194</v>
      </c>
      <c r="AE173" s="24">
        <v>4974979.62</v>
      </c>
      <c r="AF173" s="24">
        <f t="shared" si="29"/>
        <v>4974980.5</v>
      </c>
      <c r="AG173" s="24">
        <f t="shared" si="42"/>
        <v>0.87999999988824129</v>
      </c>
    </row>
    <row r="174" spans="1:33" s="27" customFormat="1" ht="16.5" x14ac:dyDescent="0.25">
      <c r="A174" s="31">
        <v>405</v>
      </c>
      <c r="B174" s="32" t="s">
        <v>195</v>
      </c>
      <c r="C174" s="32" t="b">
        <f t="shared" si="30"/>
        <v>1</v>
      </c>
      <c r="D174" s="135">
        <v>405</v>
      </c>
      <c r="E174" s="133" t="s">
        <v>195</v>
      </c>
      <c r="F174" s="120">
        <v>378.12</v>
      </c>
      <c r="G174" s="121">
        <f t="shared" si="31"/>
        <v>1612923.8</v>
      </c>
      <c r="H174" s="121">
        <v>18.219249999999999</v>
      </c>
      <c r="I174" s="121">
        <f t="shared" si="32"/>
        <v>43597.21</v>
      </c>
      <c r="J174" s="121">
        <v>82.408299999999997</v>
      </c>
      <c r="K174" s="121">
        <f t="shared" si="33"/>
        <v>180048.95</v>
      </c>
      <c r="L174" s="121">
        <v>2.6349999999999998</v>
      </c>
      <c r="M174" s="121">
        <f t="shared" si="34"/>
        <v>2193.16</v>
      </c>
      <c r="N174" s="122">
        <v>0</v>
      </c>
      <c r="O174" s="122">
        <f t="shared" si="35"/>
        <v>0</v>
      </c>
      <c r="P174" s="123">
        <f t="shared" si="36"/>
        <v>1838763.1199999999</v>
      </c>
      <c r="Q174" s="124">
        <v>2171558</v>
      </c>
      <c r="R174" s="125">
        <v>1962948126.5652201</v>
      </c>
      <c r="S174" s="126">
        <f t="shared" si="37"/>
        <v>107740336.54322875</v>
      </c>
      <c r="T174" s="127">
        <v>0</v>
      </c>
      <c r="U174" s="128">
        <f t="shared" si="38"/>
        <v>0</v>
      </c>
      <c r="V174" s="134">
        <v>0</v>
      </c>
      <c r="W174" s="150" t="str">
        <f t="shared" si="39"/>
        <v>0</v>
      </c>
      <c r="X174" s="130">
        <f t="shared" si="40"/>
        <v>0</v>
      </c>
      <c r="Y174" s="131"/>
      <c r="Z174" s="132">
        <f t="shared" si="41"/>
        <v>2171558</v>
      </c>
      <c r="AA174" s="25"/>
      <c r="AB174" s="26"/>
      <c r="AC174" s="26">
        <v>405</v>
      </c>
      <c r="AD174" s="26" t="s">
        <v>195</v>
      </c>
      <c r="AE174" s="24">
        <v>2171558</v>
      </c>
      <c r="AF174" s="24">
        <f t="shared" si="29"/>
        <v>2171558</v>
      </c>
      <c r="AG174" s="24">
        <f t="shared" si="42"/>
        <v>0</v>
      </c>
    </row>
    <row r="175" spans="1:33" s="27" customFormat="1" ht="16.5" x14ac:dyDescent="0.25">
      <c r="A175" s="28">
        <v>407</v>
      </c>
      <c r="B175" s="27" t="s">
        <v>196</v>
      </c>
      <c r="C175" s="27" t="b">
        <f t="shared" si="30"/>
        <v>1</v>
      </c>
      <c r="D175" s="135">
        <v>407</v>
      </c>
      <c r="E175" s="133" t="s">
        <v>196</v>
      </c>
      <c r="F175" s="120">
        <v>256.64</v>
      </c>
      <c r="G175" s="121">
        <f t="shared" si="31"/>
        <v>1094733.8500000001</v>
      </c>
      <c r="H175" s="121">
        <v>119.55279999999999</v>
      </c>
      <c r="I175" s="121">
        <f t="shared" si="32"/>
        <v>286080.28999999998</v>
      </c>
      <c r="J175" s="121">
        <v>81.058700000000002</v>
      </c>
      <c r="K175" s="121">
        <f t="shared" si="33"/>
        <v>177100.29</v>
      </c>
      <c r="L175" s="121">
        <v>0</v>
      </c>
      <c r="M175" s="121">
        <f t="shared" si="34"/>
        <v>0</v>
      </c>
      <c r="N175" s="122">
        <v>0</v>
      </c>
      <c r="O175" s="122">
        <f t="shared" si="35"/>
        <v>0</v>
      </c>
      <c r="P175" s="123">
        <f t="shared" si="36"/>
        <v>1557914.4300000002</v>
      </c>
      <c r="Q175" s="124">
        <v>196962</v>
      </c>
      <c r="R175" s="125">
        <v>264472455.97742701</v>
      </c>
      <c r="S175" s="126">
        <f t="shared" si="37"/>
        <v>2212181.1950655025</v>
      </c>
      <c r="T175" s="127">
        <v>1229762.42</v>
      </c>
      <c r="U175" s="128">
        <f t="shared" si="38"/>
        <v>2590714.85</v>
      </c>
      <c r="V175" s="134">
        <v>590831.24960000021</v>
      </c>
      <c r="W175" s="150">
        <f t="shared" si="39"/>
        <v>472664.99968000018</v>
      </c>
      <c r="X175" s="130">
        <f t="shared" si="40"/>
        <v>3063379.85</v>
      </c>
      <c r="Y175" s="131"/>
      <c r="Z175" s="132">
        <f t="shared" si="41"/>
        <v>3260341.85</v>
      </c>
      <c r="AA175" s="25"/>
      <c r="AB175" s="26"/>
      <c r="AC175" s="26">
        <v>407</v>
      </c>
      <c r="AD175" s="26" t="s">
        <v>196</v>
      </c>
      <c r="AE175" s="24">
        <v>3260341.85</v>
      </c>
      <c r="AF175" s="24">
        <f t="shared" si="29"/>
        <v>3260341.85</v>
      </c>
      <c r="AG175" s="24">
        <f t="shared" si="42"/>
        <v>0</v>
      </c>
    </row>
    <row r="176" spans="1:33" s="27" customFormat="1" ht="16.5" x14ac:dyDescent="0.25">
      <c r="A176" s="28">
        <v>411</v>
      </c>
      <c r="B176" s="27" t="s">
        <v>197</v>
      </c>
      <c r="C176" s="27" t="b">
        <f t="shared" si="30"/>
        <v>1</v>
      </c>
      <c r="D176" s="135">
        <v>411</v>
      </c>
      <c r="E176" s="133" t="s">
        <v>197</v>
      </c>
      <c r="F176" s="120">
        <v>558.25</v>
      </c>
      <c r="G176" s="121">
        <f t="shared" si="31"/>
        <v>2381293.5299999998</v>
      </c>
      <c r="H176" s="121">
        <v>81.440300000000008</v>
      </c>
      <c r="I176" s="121">
        <f t="shared" si="32"/>
        <v>194880.12</v>
      </c>
      <c r="J176" s="121">
        <v>114.6635</v>
      </c>
      <c r="K176" s="121">
        <f t="shared" si="33"/>
        <v>250521.4</v>
      </c>
      <c r="L176" s="121">
        <v>0</v>
      </c>
      <c r="M176" s="121">
        <f t="shared" si="34"/>
        <v>0</v>
      </c>
      <c r="N176" s="122">
        <v>0</v>
      </c>
      <c r="O176" s="122">
        <f t="shared" si="35"/>
        <v>0</v>
      </c>
      <c r="P176" s="123">
        <f t="shared" si="36"/>
        <v>2826695.05</v>
      </c>
      <c r="Q176" s="124">
        <v>1167476</v>
      </c>
      <c r="R176" s="125">
        <v>1061478701.11763</v>
      </c>
      <c r="S176" s="126">
        <f t="shared" si="37"/>
        <v>13033826.018784679</v>
      </c>
      <c r="T176" s="127">
        <v>0</v>
      </c>
      <c r="U176" s="128">
        <f t="shared" si="38"/>
        <v>1659219.0499999998</v>
      </c>
      <c r="V176" s="134">
        <v>419102.51719999942</v>
      </c>
      <c r="W176" s="150">
        <f t="shared" si="39"/>
        <v>335282.01375999954</v>
      </c>
      <c r="X176" s="130">
        <f t="shared" si="40"/>
        <v>1994501.06</v>
      </c>
      <c r="Y176" s="131"/>
      <c r="Z176" s="132">
        <f t="shared" si="41"/>
        <v>3161977.06</v>
      </c>
      <c r="AA176" s="25"/>
      <c r="AB176" s="26"/>
      <c r="AC176" s="26">
        <v>411</v>
      </c>
      <c r="AD176" s="26" t="s">
        <v>197</v>
      </c>
      <c r="AE176" s="24">
        <v>3161977.06</v>
      </c>
      <c r="AF176" s="24">
        <f t="shared" si="29"/>
        <v>3161977.06</v>
      </c>
      <c r="AG176" s="24">
        <f t="shared" si="42"/>
        <v>0</v>
      </c>
    </row>
    <row r="177" spans="1:33" s="27" customFormat="1" ht="16.5" x14ac:dyDescent="0.25">
      <c r="A177" s="28">
        <v>413</v>
      </c>
      <c r="B177" s="27" t="s">
        <v>198</v>
      </c>
      <c r="C177" s="27" t="b">
        <f t="shared" si="30"/>
        <v>1</v>
      </c>
      <c r="D177" s="135">
        <v>413</v>
      </c>
      <c r="E177" s="133" t="s">
        <v>198</v>
      </c>
      <c r="F177" s="120">
        <v>754.21</v>
      </c>
      <c r="G177" s="121">
        <f t="shared" si="31"/>
        <v>3217188.34</v>
      </c>
      <c r="H177" s="121">
        <v>72.187200000000004</v>
      </c>
      <c r="I177" s="121">
        <f t="shared" si="32"/>
        <v>172738.19</v>
      </c>
      <c r="J177" s="121">
        <v>95.285200000000003</v>
      </c>
      <c r="K177" s="121">
        <f t="shared" si="33"/>
        <v>208182.92</v>
      </c>
      <c r="L177" s="121">
        <v>0</v>
      </c>
      <c r="M177" s="121">
        <f t="shared" si="34"/>
        <v>0</v>
      </c>
      <c r="N177" s="122">
        <v>0.3</v>
      </c>
      <c r="O177" s="122">
        <f t="shared" si="35"/>
        <v>1279.692</v>
      </c>
      <c r="P177" s="123">
        <f t="shared" si="36"/>
        <v>3599389.1419999995</v>
      </c>
      <c r="Q177" s="124">
        <v>1433303</v>
      </c>
      <c r="R177" s="125">
        <v>1315611784.1035299</v>
      </c>
      <c r="S177" s="126">
        <f t="shared" si="37"/>
        <v>18225000.888017956</v>
      </c>
      <c r="T177" s="127">
        <v>0</v>
      </c>
      <c r="U177" s="128">
        <f t="shared" si="38"/>
        <v>2166086.1419999995</v>
      </c>
      <c r="V177" s="134">
        <v>0</v>
      </c>
      <c r="W177" s="150">
        <f t="shared" si="39"/>
        <v>0</v>
      </c>
      <c r="X177" s="130">
        <f t="shared" si="40"/>
        <v>2166086.14</v>
      </c>
      <c r="Y177" s="131"/>
      <c r="Z177" s="132">
        <f t="shared" si="41"/>
        <v>3599389.14</v>
      </c>
      <c r="AA177" s="25"/>
      <c r="AB177" s="26"/>
      <c r="AC177" s="26">
        <v>413</v>
      </c>
      <c r="AD177" s="26" t="s">
        <v>198</v>
      </c>
      <c r="AE177" s="24">
        <v>3599389.14</v>
      </c>
      <c r="AF177" s="24">
        <f t="shared" si="29"/>
        <v>3599389.14</v>
      </c>
      <c r="AG177" s="24">
        <f t="shared" si="42"/>
        <v>0</v>
      </c>
    </row>
    <row r="178" spans="1:33" s="27" customFormat="1" ht="16.5" x14ac:dyDescent="0.25">
      <c r="A178" s="28">
        <v>414</v>
      </c>
      <c r="B178" s="27" t="s">
        <v>199</v>
      </c>
      <c r="C178" s="27" t="b">
        <f t="shared" si="30"/>
        <v>1</v>
      </c>
      <c r="D178" s="135">
        <v>414</v>
      </c>
      <c r="E178" s="133" t="s">
        <v>199</v>
      </c>
      <c r="F178" s="120">
        <v>0</v>
      </c>
      <c r="G178" s="121">
        <f t="shared" si="31"/>
        <v>0</v>
      </c>
      <c r="H178" s="121">
        <v>0</v>
      </c>
      <c r="I178" s="121">
        <f t="shared" si="32"/>
        <v>0</v>
      </c>
      <c r="J178" s="121">
        <v>0</v>
      </c>
      <c r="K178" s="121">
        <f t="shared" si="33"/>
        <v>0</v>
      </c>
      <c r="L178" s="121">
        <v>0</v>
      </c>
      <c r="M178" s="121">
        <f t="shared" si="34"/>
        <v>0</v>
      </c>
      <c r="N178" s="122">
        <v>0</v>
      </c>
      <c r="O178" s="122">
        <f t="shared" si="35"/>
        <v>0</v>
      </c>
      <c r="P178" s="123">
        <f t="shared" si="36"/>
        <v>0</v>
      </c>
      <c r="Q178" s="124">
        <v>4248</v>
      </c>
      <c r="R178" s="125">
        <v>3792866.43708609</v>
      </c>
      <c r="S178" s="126">
        <f t="shared" si="37"/>
        <v>0</v>
      </c>
      <c r="T178" s="127">
        <v>0</v>
      </c>
      <c r="U178" s="128">
        <f t="shared" si="38"/>
        <v>0</v>
      </c>
      <c r="V178" s="134">
        <v>0</v>
      </c>
      <c r="W178" s="150" t="str">
        <f t="shared" si="39"/>
        <v>0</v>
      </c>
      <c r="X178" s="130">
        <f t="shared" si="40"/>
        <v>0</v>
      </c>
      <c r="Y178" s="131"/>
      <c r="Z178" s="132">
        <f t="shared" si="41"/>
        <v>4248</v>
      </c>
      <c r="AA178" s="25"/>
      <c r="AB178" s="26"/>
      <c r="AC178" s="26">
        <v>414</v>
      </c>
      <c r="AD178" s="26" t="s">
        <v>199</v>
      </c>
      <c r="AE178" s="24">
        <v>4248</v>
      </c>
      <c r="AF178" s="24">
        <f t="shared" si="29"/>
        <v>4248</v>
      </c>
      <c r="AG178" s="24">
        <f t="shared" si="42"/>
        <v>0</v>
      </c>
    </row>
    <row r="179" spans="1:33" s="27" customFormat="1" ht="16.5" x14ac:dyDescent="0.25">
      <c r="A179" s="28">
        <v>415</v>
      </c>
      <c r="B179" s="27" t="s">
        <v>200</v>
      </c>
      <c r="C179" s="27" t="b">
        <f t="shared" si="30"/>
        <v>1</v>
      </c>
      <c r="D179" s="135">
        <v>415</v>
      </c>
      <c r="E179" s="133" t="s">
        <v>200</v>
      </c>
      <c r="F179" s="120">
        <v>31</v>
      </c>
      <c r="G179" s="121">
        <f t="shared" si="31"/>
        <v>132234.84</v>
      </c>
      <c r="H179" s="121">
        <v>4.5722500000000004</v>
      </c>
      <c r="I179" s="121">
        <f t="shared" si="32"/>
        <v>10941.03</v>
      </c>
      <c r="J179" s="121">
        <v>7.7832999999999997</v>
      </c>
      <c r="K179" s="121">
        <f t="shared" si="33"/>
        <v>17005.27</v>
      </c>
      <c r="L179" s="121">
        <v>0</v>
      </c>
      <c r="M179" s="121">
        <f t="shared" si="34"/>
        <v>0</v>
      </c>
      <c r="N179" s="122">
        <v>0</v>
      </c>
      <c r="O179" s="122">
        <f t="shared" si="35"/>
        <v>0</v>
      </c>
      <c r="P179" s="123">
        <f t="shared" si="36"/>
        <v>160181.13999999998</v>
      </c>
      <c r="Q179" s="124">
        <v>56615</v>
      </c>
      <c r="R179" s="125">
        <v>51861568.574879199</v>
      </c>
      <c r="S179" s="126">
        <f t="shared" si="37"/>
        <v>11342679.987944489</v>
      </c>
      <c r="T179" s="127">
        <v>0</v>
      </c>
      <c r="U179" s="128">
        <f t="shared" si="38"/>
        <v>103566.13999999998</v>
      </c>
      <c r="V179" s="134">
        <v>129630.2132</v>
      </c>
      <c r="W179" s="150">
        <f t="shared" si="39"/>
        <v>103704.17056</v>
      </c>
      <c r="X179" s="130">
        <f t="shared" si="40"/>
        <v>207270.31</v>
      </c>
      <c r="Y179" s="131"/>
      <c r="Z179" s="132">
        <f t="shared" si="41"/>
        <v>263885.31</v>
      </c>
      <c r="AA179" s="25"/>
      <c r="AB179" s="26"/>
      <c r="AC179" s="26">
        <v>415</v>
      </c>
      <c r="AD179" s="26" t="s">
        <v>200</v>
      </c>
      <c r="AE179" s="24">
        <v>263885.43</v>
      </c>
      <c r="AF179" s="24">
        <f t="shared" si="29"/>
        <v>263885.31</v>
      </c>
      <c r="AG179" s="24">
        <f t="shared" si="42"/>
        <v>-0.11999999999534339</v>
      </c>
    </row>
    <row r="180" spans="1:33" s="27" customFormat="1" ht="16.5" x14ac:dyDescent="0.25">
      <c r="A180" s="28">
        <v>419</v>
      </c>
      <c r="B180" s="27" t="s">
        <v>201</v>
      </c>
      <c r="C180" s="27" t="b">
        <f t="shared" si="30"/>
        <v>1</v>
      </c>
      <c r="D180" s="135">
        <v>419</v>
      </c>
      <c r="E180" s="133" t="s">
        <v>201</v>
      </c>
      <c r="F180" s="120">
        <v>513.29999999999995</v>
      </c>
      <c r="G180" s="121">
        <f t="shared" si="31"/>
        <v>2189553.0099999998</v>
      </c>
      <c r="H180" s="121">
        <v>278.11225000000002</v>
      </c>
      <c r="I180" s="121">
        <f t="shared" si="32"/>
        <v>665500.37</v>
      </c>
      <c r="J180" s="121">
        <v>123.93140000000001</v>
      </c>
      <c r="K180" s="121">
        <f t="shared" si="33"/>
        <v>270770.28000000003</v>
      </c>
      <c r="L180" s="121">
        <v>1.1564000000000001</v>
      </c>
      <c r="M180" s="121">
        <f t="shared" si="34"/>
        <v>962.49</v>
      </c>
      <c r="N180" s="122">
        <v>0.45149999999999996</v>
      </c>
      <c r="O180" s="122">
        <f t="shared" si="35"/>
        <v>1925.9364599999999</v>
      </c>
      <c r="P180" s="123">
        <f t="shared" si="36"/>
        <v>3128712.0864600004</v>
      </c>
      <c r="Q180" s="124">
        <v>1718079</v>
      </c>
      <c r="R180" s="125">
        <v>1552796548.9838099</v>
      </c>
      <c r="S180" s="126">
        <f t="shared" si="37"/>
        <v>5583344.6710233362</v>
      </c>
      <c r="T180" s="127">
        <v>788749.33</v>
      </c>
      <c r="U180" s="128">
        <f t="shared" si="38"/>
        <v>2199382.4164600004</v>
      </c>
      <c r="V180" s="134">
        <v>194977.31940000039</v>
      </c>
      <c r="W180" s="150">
        <f t="shared" si="39"/>
        <v>155981.8555200003</v>
      </c>
      <c r="X180" s="130">
        <f t="shared" si="40"/>
        <v>2355364.27</v>
      </c>
      <c r="Y180" s="131"/>
      <c r="Z180" s="132">
        <f t="shared" si="41"/>
        <v>4073443.27</v>
      </c>
      <c r="AA180" s="25"/>
      <c r="AB180" s="26"/>
      <c r="AC180" s="26">
        <v>419</v>
      </c>
      <c r="AD180" s="26" t="s">
        <v>201</v>
      </c>
      <c r="AE180" s="24">
        <v>4073444.15</v>
      </c>
      <c r="AF180" s="24">
        <f t="shared" si="29"/>
        <v>4073443.27</v>
      </c>
      <c r="AG180" s="24">
        <f t="shared" si="42"/>
        <v>-0.87999999988824129</v>
      </c>
    </row>
    <row r="181" spans="1:33" s="27" customFormat="1" ht="16.5" x14ac:dyDescent="0.25">
      <c r="A181" s="28">
        <v>425</v>
      </c>
      <c r="B181" s="27" t="s">
        <v>202</v>
      </c>
      <c r="C181" s="27" t="b">
        <f t="shared" si="30"/>
        <v>1</v>
      </c>
      <c r="D181" s="135">
        <v>425</v>
      </c>
      <c r="E181" s="133" t="s">
        <v>202</v>
      </c>
      <c r="F181" s="120">
        <v>1554</v>
      </c>
      <c r="G181" s="121">
        <f t="shared" si="31"/>
        <v>6628804.5599999996</v>
      </c>
      <c r="H181" s="121">
        <v>170.72935000000001</v>
      </c>
      <c r="I181" s="121">
        <f t="shared" si="32"/>
        <v>408541.68</v>
      </c>
      <c r="J181" s="121">
        <v>285.93110000000001</v>
      </c>
      <c r="K181" s="121">
        <f t="shared" si="33"/>
        <v>624713.69999999995</v>
      </c>
      <c r="L181" s="121">
        <v>19.549900000000001</v>
      </c>
      <c r="M181" s="121">
        <f t="shared" si="34"/>
        <v>16271.77</v>
      </c>
      <c r="N181" s="122">
        <v>0</v>
      </c>
      <c r="O181" s="122">
        <f t="shared" si="35"/>
        <v>0</v>
      </c>
      <c r="P181" s="123">
        <f t="shared" si="36"/>
        <v>7678331.709999999</v>
      </c>
      <c r="Q181" s="124">
        <v>3553614</v>
      </c>
      <c r="R181" s="125">
        <v>3266738423.9488301</v>
      </c>
      <c r="S181" s="126">
        <f t="shared" si="37"/>
        <v>19134017.812103368</v>
      </c>
      <c r="T181" s="127">
        <v>0</v>
      </c>
      <c r="U181" s="128">
        <f t="shared" si="38"/>
        <v>4124717.709999999</v>
      </c>
      <c r="V181" s="134">
        <v>0</v>
      </c>
      <c r="W181" s="150">
        <f t="shared" si="39"/>
        <v>0</v>
      </c>
      <c r="X181" s="130">
        <f t="shared" si="40"/>
        <v>4124717.71</v>
      </c>
      <c r="Y181" s="131"/>
      <c r="Z181" s="132">
        <f t="shared" si="41"/>
        <v>7678331.71</v>
      </c>
      <c r="AA181" s="25"/>
      <c r="AB181" s="26"/>
      <c r="AC181" s="26">
        <v>425</v>
      </c>
      <c r="AD181" s="26" t="s">
        <v>202</v>
      </c>
      <c r="AE181" s="24">
        <v>7678331.5899999999</v>
      </c>
      <c r="AF181" s="24">
        <f t="shared" si="29"/>
        <v>7678331.71</v>
      </c>
      <c r="AG181" s="24">
        <f t="shared" si="42"/>
        <v>0.12000000011175871</v>
      </c>
    </row>
    <row r="182" spans="1:33" s="27" customFormat="1" ht="16.5" x14ac:dyDescent="0.25">
      <c r="A182" s="28">
        <v>427</v>
      </c>
      <c r="B182" s="27" t="s">
        <v>203</v>
      </c>
      <c r="C182" s="27" t="b">
        <f t="shared" si="30"/>
        <v>1</v>
      </c>
      <c r="D182" s="135">
        <v>427</v>
      </c>
      <c r="E182" s="133" t="s">
        <v>203</v>
      </c>
      <c r="F182" s="120">
        <v>941.93</v>
      </c>
      <c r="G182" s="121">
        <f t="shared" si="31"/>
        <v>4017934.29</v>
      </c>
      <c r="H182" s="121">
        <v>235.59030000000001</v>
      </c>
      <c r="I182" s="121">
        <f t="shared" si="32"/>
        <v>563748.74</v>
      </c>
      <c r="J182" s="121">
        <v>213.69759999999999</v>
      </c>
      <c r="K182" s="121">
        <f t="shared" si="33"/>
        <v>466895.06</v>
      </c>
      <c r="L182" s="121">
        <v>12.841900000000001</v>
      </c>
      <c r="M182" s="121">
        <f t="shared" si="34"/>
        <v>10688.57</v>
      </c>
      <c r="N182" s="122">
        <v>0</v>
      </c>
      <c r="O182" s="122">
        <f t="shared" si="35"/>
        <v>0</v>
      </c>
      <c r="P182" s="123">
        <f t="shared" si="36"/>
        <v>5059266.66</v>
      </c>
      <c r="Q182" s="124">
        <v>1328586</v>
      </c>
      <c r="R182" s="125">
        <v>1221843799.4477</v>
      </c>
      <c r="S182" s="126">
        <f t="shared" si="37"/>
        <v>5186307.7531108027</v>
      </c>
      <c r="T182" s="127">
        <v>874872.65</v>
      </c>
      <c r="U182" s="128">
        <f t="shared" si="38"/>
        <v>4605553.3100000005</v>
      </c>
      <c r="V182" s="134">
        <v>1340115.3448000001</v>
      </c>
      <c r="W182" s="150">
        <f t="shared" si="39"/>
        <v>1072092.27584</v>
      </c>
      <c r="X182" s="130">
        <f t="shared" si="40"/>
        <v>5677645.5899999999</v>
      </c>
      <c r="Y182" s="131"/>
      <c r="Z182" s="132">
        <f t="shared" si="41"/>
        <v>7006231.5899999999</v>
      </c>
      <c r="AA182" s="25"/>
      <c r="AB182" s="26"/>
      <c r="AC182" s="26">
        <v>427</v>
      </c>
      <c r="AD182" s="26" t="s">
        <v>203</v>
      </c>
      <c r="AE182" s="24">
        <v>7006231.5899999999</v>
      </c>
      <c r="AF182" s="24">
        <f t="shared" si="29"/>
        <v>7006231.5899999999</v>
      </c>
      <c r="AG182" s="24">
        <f t="shared" si="42"/>
        <v>0</v>
      </c>
    </row>
    <row r="183" spans="1:33" s="27" customFormat="1" ht="16.5" x14ac:dyDescent="0.25">
      <c r="A183" s="28">
        <v>429</v>
      </c>
      <c r="B183" s="27" t="s">
        <v>204</v>
      </c>
      <c r="C183" s="27" t="b">
        <f t="shared" si="30"/>
        <v>1</v>
      </c>
      <c r="D183" s="135">
        <v>429</v>
      </c>
      <c r="E183" s="133" t="s">
        <v>204</v>
      </c>
      <c r="F183" s="120">
        <v>686.2</v>
      </c>
      <c r="G183" s="121">
        <f t="shared" si="31"/>
        <v>2927082.17</v>
      </c>
      <c r="H183" s="121">
        <v>260.76265000000001</v>
      </c>
      <c r="I183" s="121">
        <f t="shared" si="32"/>
        <v>623984.16</v>
      </c>
      <c r="J183" s="121">
        <v>196.16299999999998</v>
      </c>
      <c r="K183" s="121">
        <f t="shared" si="33"/>
        <v>428584.77</v>
      </c>
      <c r="L183" s="121">
        <v>14.0847</v>
      </c>
      <c r="M183" s="121">
        <f t="shared" si="34"/>
        <v>11722.98</v>
      </c>
      <c r="N183" s="122">
        <v>0</v>
      </c>
      <c r="O183" s="122">
        <f t="shared" si="35"/>
        <v>0</v>
      </c>
      <c r="P183" s="123">
        <f t="shared" si="36"/>
        <v>3991374.08</v>
      </c>
      <c r="Q183" s="124">
        <v>763151</v>
      </c>
      <c r="R183" s="125">
        <v>743557458</v>
      </c>
      <c r="S183" s="126">
        <f t="shared" si="37"/>
        <v>2851472.2411357607</v>
      </c>
      <c r="T183" s="127">
        <v>2313882.7799999998</v>
      </c>
      <c r="U183" s="128">
        <f t="shared" si="38"/>
        <v>5542105.8599999994</v>
      </c>
      <c r="V183" s="134">
        <v>0</v>
      </c>
      <c r="W183" s="150">
        <f t="shared" si="39"/>
        <v>0</v>
      </c>
      <c r="X183" s="130">
        <f t="shared" si="40"/>
        <v>5542105.8600000003</v>
      </c>
      <c r="Y183" s="131"/>
      <c r="Z183" s="132">
        <f t="shared" si="41"/>
        <v>6305256.8600000003</v>
      </c>
      <c r="AA183" s="25"/>
      <c r="AB183" s="26"/>
      <c r="AC183" s="26">
        <v>429</v>
      </c>
      <c r="AD183" s="26" t="s">
        <v>204</v>
      </c>
      <c r="AE183" s="24">
        <v>6305255.9900000002</v>
      </c>
      <c r="AF183" s="24">
        <f t="shared" si="29"/>
        <v>6305256.8600000003</v>
      </c>
      <c r="AG183" s="24">
        <f t="shared" si="42"/>
        <v>0.87000000011175871</v>
      </c>
    </row>
    <row r="184" spans="1:33" s="27" customFormat="1" ht="16.5" x14ac:dyDescent="0.25">
      <c r="A184" s="28">
        <v>431</v>
      </c>
      <c r="B184" s="27" t="s">
        <v>205</v>
      </c>
      <c r="C184" s="27" t="b">
        <f t="shared" si="30"/>
        <v>1</v>
      </c>
      <c r="D184" s="135">
        <v>431</v>
      </c>
      <c r="E184" s="133" t="s">
        <v>205</v>
      </c>
      <c r="F184" s="120">
        <v>600.34</v>
      </c>
      <c r="G184" s="121">
        <f t="shared" si="31"/>
        <v>2560834.3199999998</v>
      </c>
      <c r="H184" s="121">
        <v>176</v>
      </c>
      <c r="I184" s="121">
        <f t="shared" si="32"/>
        <v>421153.92</v>
      </c>
      <c r="J184" s="121">
        <v>123.0287</v>
      </c>
      <c r="K184" s="121">
        <f t="shared" si="33"/>
        <v>268798.02</v>
      </c>
      <c r="L184" s="121">
        <v>1</v>
      </c>
      <c r="M184" s="121">
        <f t="shared" si="34"/>
        <v>832.32</v>
      </c>
      <c r="N184" s="122">
        <v>0</v>
      </c>
      <c r="O184" s="122">
        <f t="shared" si="35"/>
        <v>0</v>
      </c>
      <c r="P184" s="123">
        <f t="shared" si="36"/>
        <v>3251618.5799999996</v>
      </c>
      <c r="Q184" s="124">
        <v>1419713</v>
      </c>
      <c r="R184" s="125">
        <v>1287331223.1264601</v>
      </c>
      <c r="S184" s="126">
        <f t="shared" si="37"/>
        <v>7314381.9495821595</v>
      </c>
      <c r="T184" s="127">
        <v>0</v>
      </c>
      <c r="U184" s="128">
        <f t="shared" si="38"/>
        <v>1831905.5799999996</v>
      </c>
      <c r="V184" s="134">
        <v>402822.45280000009</v>
      </c>
      <c r="W184" s="150">
        <f t="shared" si="39"/>
        <v>322257.96224000008</v>
      </c>
      <c r="X184" s="130">
        <f t="shared" si="40"/>
        <v>2154163.54</v>
      </c>
      <c r="Y184" s="131"/>
      <c r="Z184" s="132">
        <f t="shared" si="41"/>
        <v>3573876.54</v>
      </c>
      <c r="AA184" s="25"/>
      <c r="AB184" s="26"/>
      <c r="AC184" s="26">
        <v>431</v>
      </c>
      <c r="AD184" s="26" t="s">
        <v>205</v>
      </c>
      <c r="AE184" s="24">
        <v>3573876.54</v>
      </c>
      <c r="AF184" s="24">
        <f t="shared" si="29"/>
        <v>3573876.54</v>
      </c>
      <c r="AG184" s="24">
        <f t="shared" si="42"/>
        <v>0</v>
      </c>
    </row>
    <row r="185" spans="1:33" s="27" customFormat="1" ht="16.5" x14ac:dyDescent="0.25">
      <c r="A185" s="28">
        <v>435</v>
      </c>
      <c r="B185" s="27" t="s">
        <v>206</v>
      </c>
      <c r="C185" s="27" t="b">
        <f t="shared" si="30"/>
        <v>1</v>
      </c>
      <c r="D185" s="135">
        <v>435</v>
      </c>
      <c r="E185" s="133" t="s">
        <v>206</v>
      </c>
      <c r="F185" s="120">
        <v>71.739999999999995</v>
      </c>
      <c r="G185" s="121">
        <f t="shared" si="31"/>
        <v>306017.01</v>
      </c>
      <c r="H185" s="121">
        <v>13</v>
      </c>
      <c r="I185" s="121">
        <f t="shared" si="32"/>
        <v>31107.96</v>
      </c>
      <c r="J185" s="121">
        <v>13.6441</v>
      </c>
      <c r="K185" s="121">
        <f t="shared" si="33"/>
        <v>29810.18</v>
      </c>
      <c r="L185" s="121">
        <v>0</v>
      </c>
      <c r="M185" s="121">
        <f t="shared" si="34"/>
        <v>0</v>
      </c>
      <c r="N185" s="122">
        <v>0</v>
      </c>
      <c r="O185" s="122">
        <f t="shared" si="35"/>
        <v>0</v>
      </c>
      <c r="P185" s="123">
        <f t="shared" si="36"/>
        <v>366935.15</v>
      </c>
      <c r="Q185" s="124">
        <v>186859</v>
      </c>
      <c r="R185" s="125">
        <v>171253191.344832</v>
      </c>
      <c r="S185" s="126">
        <f t="shared" si="37"/>
        <v>13173322.411140922</v>
      </c>
      <c r="T185" s="127">
        <v>0</v>
      </c>
      <c r="U185" s="128">
        <f t="shared" si="38"/>
        <v>180076.15000000002</v>
      </c>
      <c r="V185" s="134">
        <v>149609.85159999999</v>
      </c>
      <c r="W185" s="150">
        <f t="shared" si="39"/>
        <v>119687.88128</v>
      </c>
      <c r="X185" s="130">
        <f t="shared" si="40"/>
        <v>299764.03000000003</v>
      </c>
      <c r="Y185" s="131"/>
      <c r="Z185" s="132">
        <f t="shared" si="41"/>
        <v>486623.03</v>
      </c>
      <c r="AA185" s="25"/>
      <c r="AB185" s="26"/>
      <c r="AC185" s="26">
        <v>435</v>
      </c>
      <c r="AD185" s="26" t="s">
        <v>206</v>
      </c>
      <c r="AE185" s="24">
        <v>486623.03</v>
      </c>
      <c r="AF185" s="24">
        <f t="shared" si="29"/>
        <v>486623.03</v>
      </c>
      <c r="AG185" s="24">
        <f t="shared" si="42"/>
        <v>0</v>
      </c>
    </row>
    <row r="186" spans="1:33" s="27" customFormat="1" ht="16.5" x14ac:dyDescent="0.25">
      <c r="A186" s="28">
        <v>436</v>
      </c>
      <c r="B186" s="27" t="s">
        <v>207</v>
      </c>
      <c r="C186" s="27" t="b">
        <f t="shared" si="30"/>
        <v>1</v>
      </c>
      <c r="D186" s="135">
        <v>436</v>
      </c>
      <c r="E186" s="133" t="s">
        <v>207</v>
      </c>
      <c r="F186" s="120">
        <v>0</v>
      </c>
      <c r="G186" s="121">
        <f t="shared" si="31"/>
        <v>0</v>
      </c>
      <c r="H186" s="121">
        <v>0</v>
      </c>
      <c r="I186" s="121">
        <f t="shared" si="32"/>
        <v>0</v>
      </c>
      <c r="J186" s="121">
        <v>0</v>
      </c>
      <c r="K186" s="121">
        <f t="shared" si="33"/>
        <v>0</v>
      </c>
      <c r="L186" s="121">
        <v>0</v>
      </c>
      <c r="M186" s="121">
        <f t="shared" si="34"/>
        <v>0</v>
      </c>
      <c r="N186" s="122">
        <v>0</v>
      </c>
      <c r="O186" s="122">
        <f t="shared" si="35"/>
        <v>0</v>
      </c>
      <c r="P186" s="123">
        <f t="shared" si="36"/>
        <v>0</v>
      </c>
      <c r="Q186" s="124">
        <v>4311</v>
      </c>
      <c r="R186" s="125">
        <v>4089162.5704824999</v>
      </c>
      <c r="S186" s="126">
        <f t="shared" si="37"/>
        <v>0</v>
      </c>
      <c r="T186" s="127">
        <v>0</v>
      </c>
      <c r="U186" s="128">
        <f t="shared" si="38"/>
        <v>0</v>
      </c>
      <c r="V186" s="134">
        <v>0</v>
      </c>
      <c r="W186" s="150" t="str">
        <f t="shared" si="39"/>
        <v>0</v>
      </c>
      <c r="X186" s="130">
        <f t="shared" si="40"/>
        <v>0</v>
      </c>
      <c r="Y186" s="131"/>
      <c r="Z186" s="132">
        <f t="shared" si="41"/>
        <v>4311</v>
      </c>
      <c r="AA186" s="25"/>
      <c r="AB186" s="26"/>
      <c r="AC186" s="26">
        <v>436</v>
      </c>
      <c r="AD186" s="26" t="s">
        <v>207</v>
      </c>
      <c r="AE186" s="24">
        <v>4311</v>
      </c>
      <c r="AF186" s="24">
        <f t="shared" si="29"/>
        <v>4311</v>
      </c>
      <c r="AG186" s="24">
        <f t="shared" si="42"/>
        <v>0</v>
      </c>
    </row>
    <row r="187" spans="1:33" s="27" customFormat="1" ht="16.5" x14ac:dyDescent="0.25">
      <c r="A187" s="28">
        <v>437</v>
      </c>
      <c r="B187" s="27" t="s">
        <v>208</v>
      </c>
      <c r="C187" s="27" t="b">
        <f t="shared" si="30"/>
        <v>1</v>
      </c>
      <c r="D187" s="135">
        <v>437</v>
      </c>
      <c r="E187" s="133" t="s">
        <v>208</v>
      </c>
      <c r="F187" s="120">
        <v>52</v>
      </c>
      <c r="G187" s="121">
        <f t="shared" si="31"/>
        <v>221813.28</v>
      </c>
      <c r="H187" s="121">
        <v>19.639099999999999</v>
      </c>
      <c r="I187" s="121">
        <f t="shared" si="32"/>
        <v>46994.8</v>
      </c>
      <c r="J187" s="121">
        <v>10.7529</v>
      </c>
      <c r="K187" s="121">
        <f t="shared" si="33"/>
        <v>23493.37</v>
      </c>
      <c r="L187" s="121">
        <v>0</v>
      </c>
      <c r="M187" s="121">
        <f t="shared" si="34"/>
        <v>0</v>
      </c>
      <c r="N187" s="122">
        <v>0</v>
      </c>
      <c r="O187" s="122">
        <f t="shared" si="35"/>
        <v>0</v>
      </c>
      <c r="P187" s="123">
        <f t="shared" si="36"/>
        <v>292301.45</v>
      </c>
      <c r="Q187" s="124">
        <v>678002</v>
      </c>
      <c r="R187" s="125">
        <v>621766586.68847406</v>
      </c>
      <c r="S187" s="126">
        <f t="shared" si="37"/>
        <v>31659627.309218552</v>
      </c>
      <c r="T187" s="127">
        <v>0</v>
      </c>
      <c r="U187" s="128">
        <f t="shared" si="38"/>
        <v>0</v>
      </c>
      <c r="V187" s="134">
        <v>0</v>
      </c>
      <c r="W187" s="150" t="str">
        <f t="shared" si="39"/>
        <v>0</v>
      </c>
      <c r="X187" s="130">
        <f t="shared" si="40"/>
        <v>0</v>
      </c>
      <c r="Y187" s="131"/>
      <c r="Z187" s="132">
        <f t="shared" si="41"/>
        <v>678002</v>
      </c>
      <c r="AA187" s="25"/>
      <c r="AB187" s="26"/>
      <c r="AC187" s="26">
        <v>437</v>
      </c>
      <c r="AD187" s="26" t="s">
        <v>208</v>
      </c>
      <c r="AE187" s="24">
        <v>678002</v>
      </c>
      <c r="AF187" s="24">
        <f t="shared" si="29"/>
        <v>678002</v>
      </c>
      <c r="AG187" s="24">
        <f t="shared" si="42"/>
        <v>0</v>
      </c>
    </row>
    <row r="188" spans="1:33" s="27" customFormat="1" ht="16.5" x14ac:dyDescent="0.25">
      <c r="A188" s="28">
        <v>439</v>
      </c>
      <c r="B188" s="27" t="s">
        <v>209</v>
      </c>
      <c r="C188" s="27" t="b">
        <f t="shared" si="30"/>
        <v>1</v>
      </c>
      <c r="D188" s="135">
        <v>439</v>
      </c>
      <c r="E188" s="133" t="s">
        <v>209</v>
      </c>
      <c r="F188" s="120">
        <v>476</v>
      </c>
      <c r="G188" s="121">
        <f t="shared" si="31"/>
        <v>2030444.64</v>
      </c>
      <c r="H188" s="121">
        <v>236</v>
      </c>
      <c r="I188" s="121">
        <f t="shared" si="32"/>
        <v>564729.12</v>
      </c>
      <c r="J188" s="121">
        <v>145.49799999999999</v>
      </c>
      <c r="K188" s="121">
        <f t="shared" si="33"/>
        <v>317889.84999999998</v>
      </c>
      <c r="L188" s="121">
        <v>0</v>
      </c>
      <c r="M188" s="121">
        <f t="shared" si="34"/>
        <v>0</v>
      </c>
      <c r="N188" s="122">
        <v>0</v>
      </c>
      <c r="O188" s="122">
        <f t="shared" si="35"/>
        <v>0</v>
      </c>
      <c r="P188" s="123">
        <f t="shared" si="36"/>
        <v>2913063.61</v>
      </c>
      <c r="Q188" s="124">
        <v>619294</v>
      </c>
      <c r="R188" s="125">
        <v>567481737.89325798</v>
      </c>
      <c r="S188" s="126">
        <f t="shared" si="37"/>
        <v>2404583.6351409238</v>
      </c>
      <c r="T188" s="127">
        <v>2327230.12</v>
      </c>
      <c r="U188" s="128">
        <f t="shared" si="38"/>
        <v>4620999.7300000004</v>
      </c>
      <c r="V188" s="134">
        <v>699592.28920000046</v>
      </c>
      <c r="W188" s="150">
        <f t="shared" si="39"/>
        <v>559673.83136000042</v>
      </c>
      <c r="X188" s="130">
        <f t="shared" si="40"/>
        <v>5180673.5599999996</v>
      </c>
      <c r="Y188" s="131"/>
      <c r="Z188" s="132">
        <f t="shared" si="41"/>
        <v>5799967.5599999996</v>
      </c>
      <c r="AA188" s="25"/>
      <c r="AB188" s="26"/>
      <c r="AC188" s="26">
        <v>439</v>
      </c>
      <c r="AD188" s="26" t="s">
        <v>209</v>
      </c>
      <c r="AE188" s="24">
        <v>5799967.5599999996</v>
      </c>
      <c r="AF188" s="24">
        <f t="shared" si="29"/>
        <v>5799967.5599999996</v>
      </c>
      <c r="AG188" s="24">
        <f t="shared" si="42"/>
        <v>0</v>
      </c>
    </row>
    <row r="189" spans="1:33" s="27" customFormat="1" ht="16.5" x14ac:dyDescent="0.25">
      <c r="A189" s="28">
        <v>441</v>
      </c>
      <c r="B189" s="27" t="s">
        <v>210</v>
      </c>
      <c r="C189" s="27" t="b">
        <f t="shared" si="30"/>
        <v>1</v>
      </c>
      <c r="D189" s="135">
        <v>441</v>
      </c>
      <c r="E189" s="133" t="s">
        <v>210</v>
      </c>
      <c r="F189" s="120">
        <v>260</v>
      </c>
      <c r="G189" s="121">
        <f t="shared" si="31"/>
        <v>1109066.3999999999</v>
      </c>
      <c r="H189" s="121">
        <v>18</v>
      </c>
      <c r="I189" s="121">
        <f t="shared" si="32"/>
        <v>43072.56</v>
      </c>
      <c r="J189" s="121">
        <v>48.662500000000001</v>
      </c>
      <c r="K189" s="121">
        <f t="shared" si="33"/>
        <v>106319.78</v>
      </c>
      <c r="L189" s="121">
        <v>1.4659</v>
      </c>
      <c r="M189" s="121">
        <f t="shared" si="34"/>
        <v>1220.0999999999999</v>
      </c>
      <c r="N189" s="122">
        <v>0</v>
      </c>
      <c r="O189" s="122">
        <f t="shared" si="35"/>
        <v>0</v>
      </c>
      <c r="P189" s="123">
        <f t="shared" si="36"/>
        <v>1259678.8400000001</v>
      </c>
      <c r="Q189" s="124">
        <v>589820</v>
      </c>
      <c r="R189" s="125">
        <v>536355215.61455297</v>
      </c>
      <c r="S189" s="126">
        <f t="shared" si="37"/>
        <v>29797511.978586275</v>
      </c>
      <c r="T189" s="127">
        <v>0</v>
      </c>
      <c r="U189" s="128">
        <f t="shared" si="38"/>
        <v>669858.84000000008</v>
      </c>
      <c r="V189" s="134">
        <v>92325.446800000034</v>
      </c>
      <c r="W189" s="150">
        <f t="shared" si="39"/>
        <v>73860.357440000036</v>
      </c>
      <c r="X189" s="130">
        <f t="shared" si="40"/>
        <v>743719.2</v>
      </c>
      <c r="Y189" s="131"/>
      <c r="Z189" s="132">
        <f t="shared" si="41"/>
        <v>1333539.2</v>
      </c>
      <c r="AA189" s="25"/>
      <c r="AB189" s="26"/>
      <c r="AC189" s="26">
        <v>441</v>
      </c>
      <c r="AD189" s="26" t="s">
        <v>210</v>
      </c>
      <c r="AE189" s="24">
        <v>1333539.2</v>
      </c>
      <c r="AF189" s="24">
        <f t="shared" si="29"/>
        <v>1333539.2</v>
      </c>
      <c r="AG189" s="24">
        <f t="shared" si="42"/>
        <v>0</v>
      </c>
    </row>
    <row r="190" spans="1:33" s="27" customFormat="1" ht="16.5" x14ac:dyDescent="0.25">
      <c r="A190" s="28">
        <v>443</v>
      </c>
      <c r="B190" s="27" t="s">
        <v>211</v>
      </c>
      <c r="C190" s="27" t="b">
        <f t="shared" si="30"/>
        <v>1</v>
      </c>
      <c r="D190" s="135">
        <v>443</v>
      </c>
      <c r="E190" s="133" t="s">
        <v>211</v>
      </c>
      <c r="F190" s="120">
        <v>906</v>
      </c>
      <c r="G190" s="121">
        <f t="shared" si="31"/>
        <v>3864669.84</v>
      </c>
      <c r="H190" s="121">
        <v>162.26609999999999</v>
      </c>
      <c r="I190" s="121">
        <f t="shared" si="32"/>
        <v>388289.8</v>
      </c>
      <c r="J190" s="121">
        <v>209.75530000000001</v>
      </c>
      <c r="K190" s="121">
        <f t="shared" si="33"/>
        <v>458281.77</v>
      </c>
      <c r="L190" s="121">
        <v>12.8757</v>
      </c>
      <c r="M190" s="121">
        <f t="shared" si="34"/>
        <v>10716.7</v>
      </c>
      <c r="N190" s="122">
        <v>0.3</v>
      </c>
      <c r="O190" s="122">
        <f t="shared" si="35"/>
        <v>1279.692</v>
      </c>
      <c r="P190" s="123">
        <f t="shared" si="36"/>
        <v>4723237.8020000001</v>
      </c>
      <c r="Q190" s="124">
        <v>1989012</v>
      </c>
      <c r="R190" s="125">
        <v>1823531312.76632</v>
      </c>
      <c r="S190" s="126">
        <f t="shared" si="37"/>
        <v>11237906.825679054</v>
      </c>
      <c r="T190" s="127">
        <v>0</v>
      </c>
      <c r="U190" s="128">
        <f t="shared" si="38"/>
        <v>2734225.8020000001</v>
      </c>
      <c r="V190" s="134">
        <v>0</v>
      </c>
      <c r="W190" s="150">
        <f t="shared" si="39"/>
        <v>0</v>
      </c>
      <c r="X190" s="130">
        <f t="shared" si="40"/>
        <v>2734225.8</v>
      </c>
      <c r="Y190" s="131"/>
      <c r="Z190" s="132">
        <f t="shared" si="41"/>
        <v>4723237.8</v>
      </c>
      <c r="AA190" s="25"/>
      <c r="AB190" s="26"/>
      <c r="AC190" s="26">
        <v>443</v>
      </c>
      <c r="AD190" s="26" t="s">
        <v>211</v>
      </c>
      <c r="AE190" s="24">
        <v>4723237.8</v>
      </c>
      <c r="AF190" s="24">
        <f t="shared" si="29"/>
        <v>4723237.8</v>
      </c>
      <c r="AG190" s="24">
        <f t="shared" si="42"/>
        <v>0</v>
      </c>
    </row>
    <row r="191" spans="1:33" s="27" customFormat="1" ht="16.5" x14ac:dyDescent="0.25">
      <c r="A191" s="28">
        <v>447</v>
      </c>
      <c r="B191" s="27" t="s">
        <v>212</v>
      </c>
      <c r="C191" s="27" t="b">
        <f t="shared" si="30"/>
        <v>1</v>
      </c>
      <c r="D191" s="135">
        <v>447</v>
      </c>
      <c r="E191" s="133" t="s">
        <v>212</v>
      </c>
      <c r="F191" s="120">
        <v>563</v>
      </c>
      <c r="G191" s="121">
        <f t="shared" si="31"/>
        <v>2401555.3199999998</v>
      </c>
      <c r="H191" s="121">
        <v>181.29354999999998</v>
      </c>
      <c r="I191" s="121">
        <f t="shared" si="32"/>
        <v>433820.96</v>
      </c>
      <c r="J191" s="121">
        <v>108.3064</v>
      </c>
      <c r="K191" s="121">
        <f t="shared" si="33"/>
        <v>236632.15</v>
      </c>
      <c r="L191" s="121">
        <v>12.306900000000001</v>
      </c>
      <c r="M191" s="121">
        <f t="shared" si="34"/>
        <v>10243.280000000001</v>
      </c>
      <c r="N191" s="122">
        <v>0.67499999999999993</v>
      </c>
      <c r="O191" s="122">
        <f t="shared" si="35"/>
        <v>2879.3069999999998</v>
      </c>
      <c r="P191" s="123">
        <f t="shared" si="36"/>
        <v>3085131.0169999995</v>
      </c>
      <c r="Q191" s="124">
        <v>868029</v>
      </c>
      <c r="R191" s="125">
        <v>805439178.44468498</v>
      </c>
      <c r="S191" s="126">
        <f t="shared" si="37"/>
        <v>4442734.8818790577</v>
      </c>
      <c r="T191" s="127">
        <v>971158.78</v>
      </c>
      <c r="U191" s="128">
        <f t="shared" si="38"/>
        <v>3188260.7969999993</v>
      </c>
      <c r="V191" s="134">
        <v>1177843.6135999998</v>
      </c>
      <c r="W191" s="150">
        <f t="shared" si="39"/>
        <v>942274.89087999985</v>
      </c>
      <c r="X191" s="130">
        <f t="shared" si="40"/>
        <v>4130535.69</v>
      </c>
      <c r="Y191" s="131"/>
      <c r="Z191" s="132">
        <f t="shared" si="41"/>
        <v>4998564.6899999995</v>
      </c>
      <c r="AA191" s="25"/>
      <c r="AB191" s="26"/>
      <c r="AC191" s="26">
        <v>447</v>
      </c>
      <c r="AD191" s="26" t="s">
        <v>212</v>
      </c>
      <c r="AE191" s="24">
        <v>4998563.82</v>
      </c>
      <c r="AF191" s="24">
        <f t="shared" si="29"/>
        <v>4998564.6899999995</v>
      </c>
      <c r="AG191" s="24">
        <f t="shared" si="42"/>
        <v>0.86999999918043613</v>
      </c>
    </row>
    <row r="192" spans="1:33" s="27" customFormat="1" ht="16.5" x14ac:dyDescent="0.25">
      <c r="A192" s="28">
        <v>449</v>
      </c>
      <c r="B192" s="27" t="s">
        <v>213</v>
      </c>
      <c r="C192" s="27" t="b">
        <f t="shared" si="30"/>
        <v>1</v>
      </c>
      <c r="D192" s="135">
        <v>449</v>
      </c>
      <c r="E192" s="133" t="s">
        <v>213</v>
      </c>
      <c r="F192" s="120">
        <v>2058</v>
      </c>
      <c r="G192" s="121">
        <f t="shared" si="31"/>
        <v>8778687.1199999992</v>
      </c>
      <c r="H192" s="121">
        <v>369.85074999999995</v>
      </c>
      <c r="I192" s="121">
        <f t="shared" si="32"/>
        <v>885023.26</v>
      </c>
      <c r="J192" s="121">
        <v>416.64330000000001</v>
      </c>
      <c r="K192" s="121">
        <f t="shared" si="33"/>
        <v>910298.95</v>
      </c>
      <c r="L192" s="121">
        <v>73.117500000000007</v>
      </c>
      <c r="M192" s="121">
        <f t="shared" si="34"/>
        <v>60857.16</v>
      </c>
      <c r="N192" s="122">
        <v>0.22499999999999998</v>
      </c>
      <c r="O192" s="122">
        <f t="shared" si="35"/>
        <v>959.76900000000001</v>
      </c>
      <c r="P192" s="123">
        <f t="shared" si="36"/>
        <v>10635826.258999998</v>
      </c>
      <c r="Q192" s="124">
        <v>11022761</v>
      </c>
      <c r="R192" s="125">
        <v>10118760813.114201</v>
      </c>
      <c r="S192" s="126">
        <f t="shared" si="37"/>
        <v>27359038.242086034</v>
      </c>
      <c r="T192" s="127">
        <v>0</v>
      </c>
      <c r="U192" s="128">
        <f t="shared" si="38"/>
        <v>0</v>
      </c>
      <c r="V192" s="134">
        <v>0</v>
      </c>
      <c r="W192" s="150" t="str">
        <f t="shared" si="39"/>
        <v>0</v>
      </c>
      <c r="X192" s="130">
        <f t="shared" si="40"/>
        <v>0</v>
      </c>
      <c r="Y192" s="131"/>
      <c r="Z192" s="132">
        <f t="shared" si="41"/>
        <v>11022761</v>
      </c>
      <c r="AA192" s="25"/>
      <c r="AB192" s="26"/>
      <c r="AC192" s="26">
        <v>449</v>
      </c>
      <c r="AD192" s="26" t="s">
        <v>213</v>
      </c>
      <c r="AE192" s="24">
        <v>11022761</v>
      </c>
      <c r="AF192" s="24">
        <f t="shared" si="29"/>
        <v>11022761</v>
      </c>
      <c r="AG192" s="24">
        <f t="shared" si="42"/>
        <v>0</v>
      </c>
    </row>
    <row r="193" spans="1:33" s="27" customFormat="1" ht="16.5" x14ac:dyDescent="0.25">
      <c r="A193" s="28">
        <v>451</v>
      </c>
      <c r="B193" s="27" t="s">
        <v>214</v>
      </c>
      <c r="C193" s="27" t="b">
        <f t="shared" si="30"/>
        <v>1</v>
      </c>
      <c r="D193" s="135">
        <v>451</v>
      </c>
      <c r="E193" s="133" t="s">
        <v>214</v>
      </c>
      <c r="F193" s="120">
        <v>24</v>
      </c>
      <c r="G193" s="121">
        <f t="shared" si="31"/>
        <v>102375.36</v>
      </c>
      <c r="H193" s="121">
        <v>8</v>
      </c>
      <c r="I193" s="121">
        <f t="shared" si="32"/>
        <v>19143.36</v>
      </c>
      <c r="J193" s="121">
        <v>5</v>
      </c>
      <c r="K193" s="121">
        <f t="shared" si="33"/>
        <v>10924.2</v>
      </c>
      <c r="L193" s="121">
        <v>0</v>
      </c>
      <c r="M193" s="121">
        <f t="shared" si="34"/>
        <v>0</v>
      </c>
      <c r="N193" s="122">
        <v>0</v>
      </c>
      <c r="O193" s="122">
        <f t="shared" si="35"/>
        <v>0</v>
      </c>
      <c r="P193" s="123">
        <f t="shared" si="36"/>
        <v>132442.92000000001</v>
      </c>
      <c r="Q193" s="124">
        <v>129517</v>
      </c>
      <c r="R193" s="125">
        <v>131981424.48723499</v>
      </c>
      <c r="S193" s="126">
        <f t="shared" si="37"/>
        <v>16497678.060904374</v>
      </c>
      <c r="T193" s="127">
        <v>0</v>
      </c>
      <c r="U193" s="128">
        <f t="shared" si="38"/>
        <v>2925.9200000000128</v>
      </c>
      <c r="V193" s="134">
        <v>0</v>
      </c>
      <c r="W193" s="150">
        <f t="shared" si="39"/>
        <v>0</v>
      </c>
      <c r="X193" s="130">
        <f t="shared" si="40"/>
        <v>2925.92</v>
      </c>
      <c r="Y193" s="131"/>
      <c r="Z193" s="132">
        <f t="shared" si="41"/>
        <v>132442.92000000001</v>
      </c>
      <c r="AA193" s="25"/>
      <c r="AB193" s="26"/>
      <c r="AC193" s="26">
        <v>451</v>
      </c>
      <c r="AD193" s="26" t="s">
        <v>214</v>
      </c>
      <c r="AE193" s="24">
        <v>132442.92000000001</v>
      </c>
      <c r="AF193" s="24">
        <f t="shared" si="29"/>
        <v>132442.92000000001</v>
      </c>
      <c r="AG193" s="24">
        <f t="shared" si="42"/>
        <v>0</v>
      </c>
    </row>
    <row r="194" spans="1:33" s="27" customFormat="1" ht="16.5" x14ac:dyDescent="0.25">
      <c r="A194" s="28">
        <v>453</v>
      </c>
      <c r="B194" s="27" t="s">
        <v>215</v>
      </c>
      <c r="C194" s="27" t="b">
        <f t="shared" si="30"/>
        <v>1</v>
      </c>
      <c r="D194" s="135">
        <v>453</v>
      </c>
      <c r="E194" s="133" t="s">
        <v>215</v>
      </c>
      <c r="F194" s="120">
        <v>1079.49</v>
      </c>
      <c r="G194" s="121">
        <f t="shared" si="31"/>
        <v>4604715.72</v>
      </c>
      <c r="H194" s="121">
        <v>286.68539999999996</v>
      </c>
      <c r="I194" s="121">
        <f t="shared" si="32"/>
        <v>686015.23</v>
      </c>
      <c r="J194" s="121">
        <v>216.14089999999999</v>
      </c>
      <c r="K194" s="121">
        <f t="shared" si="33"/>
        <v>472233.28</v>
      </c>
      <c r="L194" s="121">
        <v>8.6485000000000003</v>
      </c>
      <c r="M194" s="121">
        <f t="shared" si="34"/>
        <v>7198.32</v>
      </c>
      <c r="N194" s="122">
        <v>0</v>
      </c>
      <c r="O194" s="122">
        <f t="shared" si="35"/>
        <v>0</v>
      </c>
      <c r="P194" s="123">
        <f t="shared" si="36"/>
        <v>5770162.5499999998</v>
      </c>
      <c r="Q194" s="124">
        <v>2149136</v>
      </c>
      <c r="R194" s="125">
        <v>1954460865.4244499</v>
      </c>
      <c r="S194" s="126">
        <f t="shared" si="37"/>
        <v>6817441.2279957412</v>
      </c>
      <c r="T194" s="127">
        <v>31171.1</v>
      </c>
      <c r="U194" s="128">
        <f t="shared" si="38"/>
        <v>3652197.65</v>
      </c>
      <c r="V194" s="134">
        <v>1209931.7616000017</v>
      </c>
      <c r="W194" s="150">
        <f t="shared" si="39"/>
        <v>967945.40928000142</v>
      </c>
      <c r="X194" s="130">
        <f t="shared" si="40"/>
        <v>4620143.0599999996</v>
      </c>
      <c r="Y194" s="131"/>
      <c r="Z194" s="132">
        <f t="shared" si="41"/>
        <v>6769279.0599999996</v>
      </c>
      <c r="AA194" s="25"/>
      <c r="AB194" s="26"/>
      <c r="AC194" s="26">
        <v>453</v>
      </c>
      <c r="AD194" s="26" t="s">
        <v>215</v>
      </c>
      <c r="AE194" s="24">
        <v>6769279.0599999996</v>
      </c>
      <c r="AF194" s="24">
        <f t="shared" si="29"/>
        <v>6769279.0599999996</v>
      </c>
      <c r="AG194" s="24">
        <f t="shared" si="42"/>
        <v>0</v>
      </c>
    </row>
    <row r="195" spans="1:33" s="27" customFormat="1" ht="16.5" x14ac:dyDescent="0.25">
      <c r="A195" s="28">
        <v>455</v>
      </c>
      <c r="B195" s="27" t="s">
        <v>216</v>
      </c>
      <c r="C195" s="27" t="b">
        <f t="shared" si="30"/>
        <v>1</v>
      </c>
      <c r="D195" s="135">
        <v>455</v>
      </c>
      <c r="E195" s="133" t="s">
        <v>216</v>
      </c>
      <c r="F195" s="120">
        <v>127.73</v>
      </c>
      <c r="G195" s="121">
        <f t="shared" si="31"/>
        <v>544850.19999999995</v>
      </c>
      <c r="H195" s="121">
        <v>42.362449999999995</v>
      </c>
      <c r="I195" s="121">
        <f t="shared" si="32"/>
        <v>101369.95</v>
      </c>
      <c r="J195" s="121">
        <v>22</v>
      </c>
      <c r="K195" s="121">
        <f t="shared" si="33"/>
        <v>48066.48</v>
      </c>
      <c r="L195" s="121">
        <v>1</v>
      </c>
      <c r="M195" s="121">
        <f t="shared" si="34"/>
        <v>832.32</v>
      </c>
      <c r="N195" s="122">
        <v>0</v>
      </c>
      <c r="O195" s="122">
        <f t="shared" si="35"/>
        <v>0</v>
      </c>
      <c r="P195" s="123">
        <f t="shared" si="36"/>
        <v>695118.94999999984</v>
      </c>
      <c r="Q195" s="124">
        <v>211050</v>
      </c>
      <c r="R195" s="125">
        <v>203509965.21388701</v>
      </c>
      <c r="S195" s="126">
        <f t="shared" si="37"/>
        <v>4804017.8321576547</v>
      </c>
      <c r="T195" s="127">
        <v>193104.78</v>
      </c>
      <c r="U195" s="128">
        <f t="shared" si="38"/>
        <v>677173.72999999986</v>
      </c>
      <c r="V195" s="134">
        <v>151388.58840000012</v>
      </c>
      <c r="W195" s="150">
        <f t="shared" si="39"/>
        <v>121110.87072000011</v>
      </c>
      <c r="X195" s="130">
        <f t="shared" si="40"/>
        <v>798284.6</v>
      </c>
      <c r="Y195" s="131"/>
      <c r="Z195" s="132">
        <f t="shared" si="41"/>
        <v>1009334.6</v>
      </c>
      <c r="AA195" s="25"/>
      <c r="AB195" s="26"/>
      <c r="AC195" s="26">
        <v>455</v>
      </c>
      <c r="AD195" s="26" t="s">
        <v>216</v>
      </c>
      <c r="AE195" s="24">
        <v>1009333.72</v>
      </c>
      <c r="AF195" s="24">
        <f t="shared" si="29"/>
        <v>1009334.6</v>
      </c>
      <c r="AG195" s="24">
        <f t="shared" si="42"/>
        <v>0.88000000000465661</v>
      </c>
    </row>
    <row r="196" spans="1:33" s="27" customFormat="1" ht="16.5" x14ac:dyDescent="0.25">
      <c r="A196" s="28">
        <v>459</v>
      </c>
      <c r="B196" s="27" t="s">
        <v>217</v>
      </c>
      <c r="C196" s="27" t="b">
        <f t="shared" si="30"/>
        <v>1</v>
      </c>
      <c r="D196" s="135">
        <v>459</v>
      </c>
      <c r="E196" s="133" t="s">
        <v>217</v>
      </c>
      <c r="F196" s="120">
        <v>495.61</v>
      </c>
      <c r="G196" s="121">
        <f t="shared" si="31"/>
        <v>2114093.84</v>
      </c>
      <c r="H196" s="121">
        <v>116.76105</v>
      </c>
      <c r="I196" s="121">
        <f t="shared" si="32"/>
        <v>279399.84999999998</v>
      </c>
      <c r="J196" s="121">
        <v>89.542400000000001</v>
      </c>
      <c r="K196" s="121">
        <f t="shared" si="33"/>
        <v>195635.82</v>
      </c>
      <c r="L196" s="121">
        <v>1.9767999999999999</v>
      </c>
      <c r="M196" s="121">
        <f t="shared" si="34"/>
        <v>1645.33</v>
      </c>
      <c r="N196" s="122">
        <v>0</v>
      </c>
      <c r="O196" s="122">
        <f t="shared" si="35"/>
        <v>0</v>
      </c>
      <c r="P196" s="123">
        <f t="shared" si="36"/>
        <v>2590774.84</v>
      </c>
      <c r="Q196" s="124">
        <v>1412531</v>
      </c>
      <c r="R196" s="125">
        <v>1286916997.73384</v>
      </c>
      <c r="S196" s="126">
        <f t="shared" si="37"/>
        <v>11021800.486839062</v>
      </c>
      <c r="T196" s="127">
        <v>0</v>
      </c>
      <c r="U196" s="128">
        <f t="shared" si="38"/>
        <v>1178243.8399999999</v>
      </c>
      <c r="V196" s="134">
        <v>0</v>
      </c>
      <c r="W196" s="150">
        <f t="shared" si="39"/>
        <v>0</v>
      </c>
      <c r="X196" s="130">
        <f t="shared" si="40"/>
        <v>1178243.8400000001</v>
      </c>
      <c r="Y196" s="131"/>
      <c r="Z196" s="132">
        <f t="shared" si="41"/>
        <v>2590774.84</v>
      </c>
      <c r="AA196" s="25"/>
      <c r="AB196" s="26"/>
      <c r="AC196" s="26">
        <v>459</v>
      </c>
      <c r="AD196" s="26" t="s">
        <v>217</v>
      </c>
      <c r="AE196" s="24">
        <v>2590774.7200000002</v>
      </c>
      <c r="AF196" s="24">
        <f t="shared" si="29"/>
        <v>2590774.84</v>
      </c>
      <c r="AG196" s="24">
        <f t="shared" si="42"/>
        <v>0.11999999964609742</v>
      </c>
    </row>
    <row r="197" spans="1:33" s="27" customFormat="1" ht="16.5" x14ac:dyDescent="0.25">
      <c r="A197" s="28">
        <v>461</v>
      </c>
      <c r="B197" s="27" t="s">
        <v>218</v>
      </c>
      <c r="C197" s="27" t="b">
        <f t="shared" si="30"/>
        <v>1</v>
      </c>
      <c r="D197" s="135">
        <v>461</v>
      </c>
      <c r="E197" s="133" t="s">
        <v>218</v>
      </c>
      <c r="F197" s="120">
        <v>3572.03</v>
      </c>
      <c r="G197" s="121">
        <f t="shared" si="31"/>
        <v>15236994.050000001</v>
      </c>
      <c r="H197" s="121">
        <v>1444.1242999999999</v>
      </c>
      <c r="I197" s="121">
        <f t="shared" si="32"/>
        <v>3455673.92</v>
      </c>
      <c r="J197" s="121">
        <v>813.77190000000007</v>
      </c>
      <c r="K197" s="121">
        <f t="shared" si="33"/>
        <v>1777961.4</v>
      </c>
      <c r="L197" s="121">
        <v>74.207999999999998</v>
      </c>
      <c r="M197" s="121">
        <f t="shared" si="34"/>
        <v>61764.800000000003</v>
      </c>
      <c r="N197" s="122">
        <v>1.0499999999999998</v>
      </c>
      <c r="O197" s="122">
        <f t="shared" si="35"/>
        <v>4478.9219999999996</v>
      </c>
      <c r="P197" s="123">
        <f t="shared" si="36"/>
        <v>20536873.091999996</v>
      </c>
      <c r="Q197" s="124">
        <v>5437627</v>
      </c>
      <c r="R197" s="125">
        <v>5046028818.5896397</v>
      </c>
      <c r="S197" s="126">
        <f t="shared" si="37"/>
        <v>3494179.0111762816</v>
      </c>
      <c r="T197" s="127">
        <v>10763258.83</v>
      </c>
      <c r="U197" s="128">
        <f t="shared" si="38"/>
        <v>25862504.921999998</v>
      </c>
      <c r="V197" s="134">
        <v>108810.23799999803</v>
      </c>
      <c r="W197" s="150">
        <f t="shared" si="39"/>
        <v>87048.190399998435</v>
      </c>
      <c r="X197" s="130">
        <f t="shared" si="40"/>
        <v>25949553.109999999</v>
      </c>
      <c r="Y197" s="131"/>
      <c r="Z197" s="132">
        <f t="shared" si="41"/>
        <v>31387180.109999999</v>
      </c>
      <c r="AA197" s="25"/>
      <c r="AB197" s="26"/>
      <c r="AC197" s="26">
        <v>461</v>
      </c>
      <c r="AD197" s="26" t="s">
        <v>218</v>
      </c>
      <c r="AE197" s="24">
        <v>31387180.109999999</v>
      </c>
      <c r="AF197" s="24">
        <f t="shared" si="29"/>
        <v>31387180.109999999</v>
      </c>
      <c r="AG197" s="24">
        <f t="shared" si="42"/>
        <v>0</v>
      </c>
    </row>
    <row r="198" spans="1:33" s="27" customFormat="1" ht="16.5" x14ac:dyDescent="0.25">
      <c r="A198" s="28">
        <v>463</v>
      </c>
      <c r="B198" s="27" t="s">
        <v>219</v>
      </c>
      <c r="C198" s="27" t="b">
        <f t="shared" si="30"/>
        <v>1</v>
      </c>
      <c r="D198" s="135">
        <v>463</v>
      </c>
      <c r="E198" s="133" t="s">
        <v>219</v>
      </c>
      <c r="F198" s="120">
        <v>281.91000000000003</v>
      </c>
      <c r="G198" s="121">
        <f t="shared" si="31"/>
        <v>1202526.57</v>
      </c>
      <c r="H198" s="121">
        <v>39.936450000000001</v>
      </c>
      <c r="I198" s="121">
        <f t="shared" si="32"/>
        <v>95564.73</v>
      </c>
      <c r="J198" s="121">
        <v>30.960699999999999</v>
      </c>
      <c r="K198" s="121">
        <f t="shared" si="33"/>
        <v>67644.179999999993</v>
      </c>
      <c r="L198" s="121">
        <v>0</v>
      </c>
      <c r="M198" s="121">
        <f t="shared" si="34"/>
        <v>0</v>
      </c>
      <c r="N198" s="122">
        <v>0</v>
      </c>
      <c r="O198" s="122">
        <f t="shared" si="35"/>
        <v>0</v>
      </c>
      <c r="P198" s="123">
        <f t="shared" si="36"/>
        <v>1365735.48</v>
      </c>
      <c r="Q198" s="124">
        <v>575515</v>
      </c>
      <c r="R198" s="125">
        <v>522962765.20485801</v>
      </c>
      <c r="S198" s="126">
        <f t="shared" si="37"/>
        <v>13094873.610570243</v>
      </c>
      <c r="T198" s="127">
        <v>0</v>
      </c>
      <c r="U198" s="128">
        <f t="shared" si="38"/>
        <v>790220.48</v>
      </c>
      <c r="V198" s="134">
        <v>0</v>
      </c>
      <c r="W198" s="150">
        <f t="shared" si="39"/>
        <v>0</v>
      </c>
      <c r="X198" s="130">
        <f t="shared" si="40"/>
        <v>790220.48</v>
      </c>
      <c r="Y198" s="131"/>
      <c r="Z198" s="132">
        <f t="shared" si="41"/>
        <v>1365735.48</v>
      </c>
      <c r="AA198" s="25"/>
      <c r="AB198" s="26"/>
      <c r="AC198" s="26">
        <v>463</v>
      </c>
      <c r="AD198" s="26" t="s">
        <v>219</v>
      </c>
      <c r="AE198" s="24">
        <v>1365735.36</v>
      </c>
      <c r="AF198" s="24">
        <f t="shared" si="29"/>
        <v>1365735.48</v>
      </c>
      <c r="AG198" s="24">
        <f t="shared" si="42"/>
        <v>0.11999999987892807</v>
      </c>
    </row>
    <row r="199" spans="1:33" s="27" customFormat="1" ht="16.5" x14ac:dyDescent="0.25">
      <c r="A199" s="28">
        <v>465</v>
      </c>
      <c r="B199" s="27" t="s">
        <v>220</v>
      </c>
      <c r="C199" s="27" t="b">
        <f t="shared" si="30"/>
        <v>1</v>
      </c>
      <c r="D199" s="135">
        <v>465</v>
      </c>
      <c r="E199" s="133" t="s">
        <v>220</v>
      </c>
      <c r="F199" s="120">
        <v>19.579999999999998</v>
      </c>
      <c r="G199" s="121">
        <f t="shared" si="31"/>
        <v>83521.23</v>
      </c>
      <c r="H199" s="121">
        <v>4.5865999999999998</v>
      </c>
      <c r="I199" s="121">
        <f t="shared" si="32"/>
        <v>10975.37</v>
      </c>
      <c r="J199" s="121">
        <v>2</v>
      </c>
      <c r="K199" s="121">
        <f t="shared" si="33"/>
        <v>4369.68</v>
      </c>
      <c r="L199" s="121">
        <v>0</v>
      </c>
      <c r="M199" s="121">
        <f t="shared" si="34"/>
        <v>0</v>
      </c>
      <c r="N199" s="122">
        <v>0</v>
      </c>
      <c r="O199" s="122">
        <f t="shared" si="35"/>
        <v>0</v>
      </c>
      <c r="P199" s="123">
        <f t="shared" si="36"/>
        <v>98866.28</v>
      </c>
      <c r="Q199" s="124">
        <v>43041</v>
      </c>
      <c r="R199" s="125">
        <v>39753709.6606948</v>
      </c>
      <c r="S199" s="126">
        <f t="shared" si="37"/>
        <v>8667359.1899652909</v>
      </c>
      <c r="T199" s="127">
        <v>0</v>
      </c>
      <c r="U199" s="128">
        <f t="shared" si="38"/>
        <v>55825.279999999999</v>
      </c>
      <c r="V199" s="134">
        <v>29430.235200000003</v>
      </c>
      <c r="W199" s="150">
        <f t="shared" si="39"/>
        <v>23544.188160000005</v>
      </c>
      <c r="X199" s="130">
        <f t="shared" si="40"/>
        <v>79369.47</v>
      </c>
      <c r="Y199" s="131"/>
      <c r="Z199" s="132">
        <f t="shared" si="41"/>
        <v>122410.47</v>
      </c>
      <c r="AA199" s="25"/>
      <c r="AB199" s="26"/>
      <c r="AC199" s="26">
        <v>465</v>
      </c>
      <c r="AD199" s="26" t="s">
        <v>220</v>
      </c>
      <c r="AE199" s="24">
        <v>122410.47</v>
      </c>
      <c r="AF199" s="24">
        <f t="shared" si="29"/>
        <v>122410.47</v>
      </c>
      <c r="AG199" s="24">
        <f t="shared" si="42"/>
        <v>0</v>
      </c>
    </row>
    <row r="200" spans="1:33" s="27" customFormat="1" ht="16.5" x14ac:dyDescent="0.25">
      <c r="A200" s="28">
        <v>467</v>
      </c>
      <c r="B200" s="27" t="s">
        <v>221</v>
      </c>
      <c r="C200" s="27" t="b">
        <f t="shared" si="30"/>
        <v>1</v>
      </c>
      <c r="D200" s="135">
        <v>467</v>
      </c>
      <c r="E200" s="133" t="s">
        <v>221</v>
      </c>
      <c r="F200" s="120">
        <v>133.53</v>
      </c>
      <c r="G200" s="121">
        <f t="shared" si="31"/>
        <v>569590.91</v>
      </c>
      <c r="H200" s="121">
        <v>50.694649999999996</v>
      </c>
      <c r="I200" s="121">
        <f t="shared" si="32"/>
        <v>121308.24</v>
      </c>
      <c r="J200" s="121">
        <v>33.032699999999998</v>
      </c>
      <c r="K200" s="121">
        <f t="shared" si="33"/>
        <v>72171.16</v>
      </c>
      <c r="L200" s="121">
        <v>1</v>
      </c>
      <c r="M200" s="121">
        <f t="shared" si="34"/>
        <v>832.32</v>
      </c>
      <c r="N200" s="122">
        <v>0</v>
      </c>
      <c r="O200" s="122">
        <f t="shared" si="35"/>
        <v>0</v>
      </c>
      <c r="P200" s="123">
        <f t="shared" si="36"/>
        <v>763902.63</v>
      </c>
      <c r="Q200" s="124">
        <v>363048</v>
      </c>
      <c r="R200" s="125">
        <v>345247556.60389203</v>
      </c>
      <c r="S200" s="126">
        <f t="shared" si="37"/>
        <v>6810335.1458959095</v>
      </c>
      <c r="T200" s="127">
        <v>6308.12</v>
      </c>
      <c r="U200" s="128">
        <f t="shared" si="38"/>
        <v>407162.75</v>
      </c>
      <c r="V200" s="134">
        <v>292275.74879999994</v>
      </c>
      <c r="W200" s="150">
        <f t="shared" si="39"/>
        <v>233820.59903999997</v>
      </c>
      <c r="X200" s="130">
        <f t="shared" si="40"/>
        <v>640983.35</v>
      </c>
      <c r="Y200" s="131"/>
      <c r="Z200" s="132">
        <f t="shared" si="41"/>
        <v>1004031.35</v>
      </c>
      <c r="AA200" s="25"/>
      <c r="AB200" s="26"/>
      <c r="AC200" s="26">
        <v>467</v>
      </c>
      <c r="AD200" s="26" t="s">
        <v>221</v>
      </c>
      <c r="AE200" s="24">
        <v>1004030.47</v>
      </c>
      <c r="AF200" s="24">
        <f t="shared" ref="AF200:AF263" si="43">VLOOKUP(AC200,D$8:Z$252,23,FALSE)</f>
        <v>1004031.35</v>
      </c>
      <c r="AG200" s="24">
        <f t="shared" si="42"/>
        <v>0.88000000000465661</v>
      </c>
    </row>
    <row r="201" spans="1:33" s="27" customFormat="1" ht="16.5" x14ac:dyDescent="0.25">
      <c r="A201" s="28">
        <v>471</v>
      </c>
      <c r="B201" s="27" t="s">
        <v>222</v>
      </c>
      <c r="C201" s="27" t="b">
        <f t="shared" ref="C201:C252" si="44">B201=E201</f>
        <v>1</v>
      </c>
      <c r="D201" s="135">
        <v>471</v>
      </c>
      <c r="E201" s="133" t="s">
        <v>222</v>
      </c>
      <c r="F201" s="120">
        <v>509</v>
      </c>
      <c r="G201" s="121">
        <f t="shared" ref="G201:G252" si="45">ROUND(F201*G$5,2)</f>
        <v>2171210.7599999998</v>
      </c>
      <c r="H201" s="121">
        <v>14.545449999999999</v>
      </c>
      <c r="I201" s="121">
        <f t="shared" ref="I201:I252" si="46">IFERROR(ROUND(H201*$I$5,2),0)</f>
        <v>34806.1</v>
      </c>
      <c r="J201" s="121">
        <v>61.258400000000002</v>
      </c>
      <c r="K201" s="121">
        <f t="shared" ref="K201:K252" si="47">ROUND(J201*$K$5,2)</f>
        <v>133839.79999999999</v>
      </c>
      <c r="L201" s="121">
        <v>3</v>
      </c>
      <c r="M201" s="121">
        <f t="shared" ref="M201:M252" si="48">ROUND(L201*$M$5,2)</f>
        <v>2496.96</v>
      </c>
      <c r="N201" s="122">
        <v>0</v>
      </c>
      <c r="O201" s="122">
        <f t="shared" ref="O201:O264" si="49">N201*O$5</f>
        <v>0</v>
      </c>
      <c r="P201" s="123">
        <f t="shared" ref="P201:P252" si="50">G201+I201+K201+M201+O201</f>
        <v>2342353.6199999996</v>
      </c>
      <c r="Q201" s="124">
        <v>5474271</v>
      </c>
      <c r="R201" s="125">
        <v>4912360545.0847902</v>
      </c>
      <c r="S201" s="126">
        <f t="shared" ref="S201:S252" si="51">IFERROR(R201/H201,0)</f>
        <v>337724893.0136084</v>
      </c>
      <c r="T201" s="127">
        <v>0</v>
      </c>
      <c r="U201" s="128">
        <f t="shared" ref="U201:U252" si="52">IF(P201&gt;Q201,P201-Q201+T201,0)</f>
        <v>0</v>
      </c>
      <c r="V201" s="134">
        <v>0</v>
      </c>
      <c r="W201" s="150" t="str">
        <f t="shared" ref="W201:W252" si="53">IFERROR(IF(Q201&gt;P201,"0",V201*0.8),"0")</f>
        <v>0</v>
      </c>
      <c r="X201" s="130">
        <f t="shared" ref="X201:X264" si="54">ROUND((U201+W201),2)</f>
        <v>0</v>
      </c>
      <c r="Y201" s="131"/>
      <c r="Z201" s="132">
        <f t="shared" ref="Z201:Z264" si="55">X201+Q201</f>
        <v>5474271</v>
      </c>
      <c r="AA201" s="25"/>
      <c r="AB201" s="26"/>
      <c r="AC201" s="26">
        <v>471</v>
      </c>
      <c r="AD201" s="26" t="s">
        <v>222</v>
      </c>
      <c r="AE201" s="24">
        <v>5474271</v>
      </c>
      <c r="AF201" s="24">
        <f t="shared" si="43"/>
        <v>5474271</v>
      </c>
      <c r="AG201" s="24">
        <f t="shared" ref="AG201:AG264" si="56">AF201-AE201</f>
        <v>0</v>
      </c>
    </row>
    <row r="202" spans="1:33" s="27" customFormat="1" ht="16.5" x14ac:dyDescent="0.25">
      <c r="A202" s="28">
        <v>473</v>
      </c>
      <c r="B202" s="27" t="s">
        <v>223</v>
      </c>
      <c r="C202" s="27" t="b">
        <f t="shared" si="44"/>
        <v>1</v>
      </c>
      <c r="D202" s="135">
        <v>473</v>
      </c>
      <c r="E202" s="133" t="s">
        <v>223</v>
      </c>
      <c r="F202" s="120">
        <v>3402.95</v>
      </c>
      <c r="G202" s="121">
        <f t="shared" si="45"/>
        <v>14515759.640000001</v>
      </c>
      <c r="H202" s="121">
        <v>602.40740000000005</v>
      </c>
      <c r="I202" s="121">
        <f t="shared" si="46"/>
        <v>1441512.72</v>
      </c>
      <c r="J202" s="121">
        <v>592.52710000000002</v>
      </c>
      <c r="K202" s="121">
        <f t="shared" si="47"/>
        <v>1294576.9099999999</v>
      </c>
      <c r="L202" s="121">
        <v>86.789299999999997</v>
      </c>
      <c r="M202" s="121">
        <f t="shared" si="48"/>
        <v>72236.47</v>
      </c>
      <c r="N202" s="122">
        <v>0.44999999999999996</v>
      </c>
      <c r="O202" s="122">
        <f t="shared" si="49"/>
        <v>1919.538</v>
      </c>
      <c r="P202" s="123">
        <f t="shared" si="50"/>
        <v>17326005.277999997</v>
      </c>
      <c r="Q202" s="124">
        <v>9339468</v>
      </c>
      <c r="R202" s="125">
        <v>8502565561.5909004</v>
      </c>
      <c r="S202" s="126">
        <f t="shared" si="51"/>
        <v>14114311.281021614</v>
      </c>
      <c r="T202" s="127">
        <v>0</v>
      </c>
      <c r="U202" s="128">
        <f t="shared" si="52"/>
        <v>7986537.2779999971</v>
      </c>
      <c r="V202" s="134">
        <v>0</v>
      </c>
      <c r="W202" s="150">
        <f t="shared" si="53"/>
        <v>0</v>
      </c>
      <c r="X202" s="130">
        <f t="shared" si="54"/>
        <v>7986537.2800000003</v>
      </c>
      <c r="Y202" s="131"/>
      <c r="Z202" s="132">
        <f t="shared" si="55"/>
        <v>17326005.280000001</v>
      </c>
      <c r="AA202" s="25"/>
      <c r="AB202" s="26"/>
      <c r="AC202" s="26">
        <v>473</v>
      </c>
      <c r="AD202" s="26" t="s">
        <v>223</v>
      </c>
      <c r="AE202" s="24">
        <v>17326005.280000001</v>
      </c>
      <c r="AF202" s="24">
        <f t="shared" si="43"/>
        <v>17326005.280000001</v>
      </c>
      <c r="AG202" s="24">
        <f t="shared" si="56"/>
        <v>0</v>
      </c>
    </row>
    <row r="203" spans="1:33" s="27" customFormat="1" ht="16.5" x14ac:dyDescent="0.25">
      <c r="A203" s="28">
        <v>475</v>
      </c>
      <c r="B203" s="27" t="s">
        <v>224</v>
      </c>
      <c r="C203" s="27" t="b">
        <f t="shared" si="44"/>
        <v>1</v>
      </c>
      <c r="D203" s="135">
        <v>475</v>
      </c>
      <c r="E203" s="133" t="s">
        <v>224</v>
      </c>
      <c r="F203" s="120">
        <v>145.44999999999999</v>
      </c>
      <c r="G203" s="121">
        <f t="shared" si="45"/>
        <v>620437.34</v>
      </c>
      <c r="H203" s="121">
        <v>34</v>
      </c>
      <c r="I203" s="121">
        <f t="shared" si="46"/>
        <v>81359.28</v>
      </c>
      <c r="J203" s="121">
        <v>35.072500000000005</v>
      </c>
      <c r="K203" s="121">
        <f t="shared" si="47"/>
        <v>76627.8</v>
      </c>
      <c r="L203" s="121">
        <v>0</v>
      </c>
      <c r="M203" s="121">
        <f t="shared" si="48"/>
        <v>0</v>
      </c>
      <c r="N203" s="122">
        <v>0.22499999999999998</v>
      </c>
      <c r="O203" s="122">
        <f t="shared" si="49"/>
        <v>959.76900000000001</v>
      </c>
      <c r="P203" s="123">
        <f t="shared" si="50"/>
        <v>779384.18900000001</v>
      </c>
      <c r="Q203" s="124">
        <v>278354</v>
      </c>
      <c r="R203" s="125">
        <v>266140689.54664299</v>
      </c>
      <c r="S203" s="126">
        <f t="shared" si="51"/>
        <v>7827667.3396071466</v>
      </c>
      <c r="T203" s="127">
        <v>0</v>
      </c>
      <c r="U203" s="128">
        <f t="shared" si="52"/>
        <v>501030.18900000001</v>
      </c>
      <c r="V203" s="134">
        <v>35252.094000000041</v>
      </c>
      <c r="W203" s="150">
        <f t="shared" si="53"/>
        <v>28201.675200000034</v>
      </c>
      <c r="X203" s="130">
        <f t="shared" si="54"/>
        <v>529231.86</v>
      </c>
      <c r="Y203" s="131"/>
      <c r="Z203" s="132">
        <f t="shared" si="55"/>
        <v>807585.86</v>
      </c>
      <c r="AA203" s="25"/>
      <c r="AB203" s="26"/>
      <c r="AC203" s="26">
        <v>475</v>
      </c>
      <c r="AD203" s="26" t="s">
        <v>224</v>
      </c>
      <c r="AE203" s="24">
        <v>807585.87</v>
      </c>
      <c r="AF203" s="24">
        <f t="shared" si="43"/>
        <v>807585.86</v>
      </c>
      <c r="AG203" s="24">
        <f t="shared" si="56"/>
        <v>-1.0000000009313226E-2</v>
      </c>
    </row>
    <row r="204" spans="1:33" s="27" customFormat="1" ht="16.5" x14ac:dyDescent="0.25">
      <c r="A204" s="28">
        <v>477</v>
      </c>
      <c r="B204" s="27" t="s">
        <v>225</v>
      </c>
      <c r="C204" s="27" t="b">
        <f t="shared" si="44"/>
        <v>1</v>
      </c>
      <c r="D204" s="135">
        <v>477</v>
      </c>
      <c r="E204" s="133" t="s">
        <v>225</v>
      </c>
      <c r="F204" s="120">
        <v>241.59</v>
      </c>
      <c r="G204" s="121">
        <f t="shared" si="45"/>
        <v>1030535.97</v>
      </c>
      <c r="H204" s="121">
        <v>76.268300000000011</v>
      </c>
      <c r="I204" s="121">
        <f t="shared" si="46"/>
        <v>182503.94</v>
      </c>
      <c r="J204" s="121">
        <v>48.387500000000003</v>
      </c>
      <c r="K204" s="121">
        <f t="shared" si="47"/>
        <v>105718.95</v>
      </c>
      <c r="L204" s="121">
        <v>0</v>
      </c>
      <c r="M204" s="121">
        <f t="shared" si="48"/>
        <v>0</v>
      </c>
      <c r="N204" s="122">
        <v>0.375</v>
      </c>
      <c r="O204" s="122">
        <f t="shared" si="49"/>
        <v>1599.6150000000002</v>
      </c>
      <c r="P204" s="123">
        <f t="shared" si="50"/>
        <v>1320358.4749999999</v>
      </c>
      <c r="Q204" s="124">
        <v>1104993</v>
      </c>
      <c r="R204" s="125">
        <v>993429653.38589203</v>
      </c>
      <c r="S204" s="126">
        <f t="shared" si="51"/>
        <v>13025459.507893737</v>
      </c>
      <c r="T204" s="127">
        <v>0</v>
      </c>
      <c r="U204" s="128">
        <f t="shared" si="52"/>
        <v>215365.47499999986</v>
      </c>
      <c r="V204" s="134">
        <v>153587.45439999993</v>
      </c>
      <c r="W204" s="150">
        <f t="shared" si="53"/>
        <v>122869.96351999995</v>
      </c>
      <c r="X204" s="130">
        <f t="shared" si="54"/>
        <v>338235.44</v>
      </c>
      <c r="Y204" s="131"/>
      <c r="Z204" s="132">
        <f t="shared" si="55"/>
        <v>1443228.44</v>
      </c>
      <c r="AA204" s="25"/>
      <c r="AB204" s="26"/>
      <c r="AC204" s="26">
        <v>477</v>
      </c>
      <c r="AD204" s="26" t="s">
        <v>225</v>
      </c>
      <c r="AE204" s="24">
        <v>1443228.44</v>
      </c>
      <c r="AF204" s="24">
        <f t="shared" si="43"/>
        <v>1443228.44</v>
      </c>
      <c r="AG204" s="24">
        <f t="shared" si="56"/>
        <v>0</v>
      </c>
    </row>
    <row r="205" spans="1:33" s="27" customFormat="1" ht="16.5" x14ac:dyDescent="0.25">
      <c r="A205" s="28">
        <v>479</v>
      </c>
      <c r="B205" s="27" t="s">
        <v>226</v>
      </c>
      <c r="C205" s="27" t="b">
        <f t="shared" si="44"/>
        <v>1</v>
      </c>
      <c r="D205" s="135">
        <v>479</v>
      </c>
      <c r="E205" s="133" t="s">
        <v>226</v>
      </c>
      <c r="F205" s="120">
        <v>847</v>
      </c>
      <c r="G205" s="121">
        <f t="shared" si="45"/>
        <v>3612997.08</v>
      </c>
      <c r="H205" s="121">
        <v>111.08125</v>
      </c>
      <c r="I205" s="121">
        <f t="shared" si="46"/>
        <v>265808.53999999998</v>
      </c>
      <c r="J205" s="121">
        <v>189.9622</v>
      </c>
      <c r="K205" s="121">
        <f t="shared" si="47"/>
        <v>415037.01</v>
      </c>
      <c r="L205" s="121">
        <v>5.2905999999999995</v>
      </c>
      <c r="M205" s="121">
        <f t="shared" si="48"/>
        <v>4403.47</v>
      </c>
      <c r="N205" s="122">
        <v>0.48750000000000004</v>
      </c>
      <c r="O205" s="122">
        <f t="shared" si="49"/>
        <v>2079.4995000000004</v>
      </c>
      <c r="P205" s="123">
        <f t="shared" si="50"/>
        <v>4300325.5994999995</v>
      </c>
      <c r="Q205" s="124">
        <v>1350477</v>
      </c>
      <c r="R205" s="125">
        <v>1215576010.1693101</v>
      </c>
      <c r="S205" s="126">
        <f t="shared" si="51"/>
        <v>10943125.056382693</v>
      </c>
      <c r="T205" s="127">
        <v>0</v>
      </c>
      <c r="U205" s="128">
        <f t="shared" si="52"/>
        <v>2949848.5994999995</v>
      </c>
      <c r="V205" s="134">
        <v>1149005.1162000005</v>
      </c>
      <c r="W205" s="150">
        <f t="shared" si="53"/>
        <v>919204.0929600005</v>
      </c>
      <c r="X205" s="130">
        <f t="shared" si="54"/>
        <v>3869052.69</v>
      </c>
      <c r="Y205" s="131"/>
      <c r="Z205" s="132">
        <f t="shared" si="55"/>
        <v>5219529.6899999995</v>
      </c>
      <c r="AA205" s="25"/>
      <c r="AB205" s="26"/>
      <c r="AC205" s="26">
        <v>479</v>
      </c>
      <c r="AD205" s="26" t="s">
        <v>226</v>
      </c>
      <c r="AE205" s="24">
        <v>5219529.8099999996</v>
      </c>
      <c r="AF205" s="24">
        <f t="shared" si="43"/>
        <v>5219529.6899999995</v>
      </c>
      <c r="AG205" s="24">
        <f t="shared" si="56"/>
        <v>-0.12000000011175871</v>
      </c>
    </row>
    <row r="206" spans="1:33" s="27" customFormat="1" ht="16.5" x14ac:dyDescent="0.25">
      <c r="A206" s="28">
        <v>483</v>
      </c>
      <c r="B206" s="27" t="s">
        <v>227</v>
      </c>
      <c r="C206" s="27" t="b">
        <f t="shared" si="44"/>
        <v>1</v>
      </c>
      <c r="D206" s="135">
        <v>483</v>
      </c>
      <c r="E206" s="133" t="s">
        <v>227</v>
      </c>
      <c r="F206" s="120">
        <v>141</v>
      </c>
      <c r="G206" s="121">
        <f t="shared" si="45"/>
        <v>601455.24</v>
      </c>
      <c r="H206" s="121">
        <v>20</v>
      </c>
      <c r="I206" s="121">
        <f t="shared" si="46"/>
        <v>47858.400000000001</v>
      </c>
      <c r="J206" s="121">
        <v>16.2133</v>
      </c>
      <c r="K206" s="121">
        <f t="shared" si="47"/>
        <v>35423.47</v>
      </c>
      <c r="L206" s="121">
        <v>0</v>
      </c>
      <c r="M206" s="121">
        <f t="shared" si="48"/>
        <v>0</v>
      </c>
      <c r="N206" s="122">
        <v>0</v>
      </c>
      <c r="O206" s="122">
        <f t="shared" si="49"/>
        <v>0</v>
      </c>
      <c r="P206" s="123">
        <f t="shared" si="50"/>
        <v>684737.11</v>
      </c>
      <c r="Q206" s="124">
        <v>917918</v>
      </c>
      <c r="R206" s="125">
        <v>835513259.12127101</v>
      </c>
      <c r="S206" s="126">
        <f t="shared" si="51"/>
        <v>41775662.956063554</v>
      </c>
      <c r="T206" s="127">
        <v>0</v>
      </c>
      <c r="U206" s="128">
        <f t="shared" si="52"/>
        <v>0</v>
      </c>
      <c r="V206" s="134">
        <v>0</v>
      </c>
      <c r="W206" s="150" t="str">
        <f t="shared" si="53"/>
        <v>0</v>
      </c>
      <c r="X206" s="130">
        <f t="shared" si="54"/>
        <v>0</v>
      </c>
      <c r="Y206" s="131"/>
      <c r="Z206" s="132">
        <f t="shared" si="55"/>
        <v>917918</v>
      </c>
      <c r="AA206" s="25"/>
      <c r="AB206" s="26"/>
      <c r="AC206" s="26">
        <v>483</v>
      </c>
      <c r="AD206" s="26" t="s">
        <v>227</v>
      </c>
      <c r="AE206" s="24">
        <v>917918</v>
      </c>
      <c r="AF206" s="24">
        <f t="shared" si="43"/>
        <v>917918</v>
      </c>
      <c r="AG206" s="24">
        <f t="shared" si="56"/>
        <v>0</v>
      </c>
    </row>
    <row r="207" spans="1:33" s="27" customFormat="1" ht="16.5" x14ac:dyDescent="0.25">
      <c r="A207" s="28">
        <v>485</v>
      </c>
      <c r="B207" s="27" t="s">
        <v>228</v>
      </c>
      <c r="C207" s="27" t="b">
        <f t="shared" si="44"/>
        <v>1</v>
      </c>
      <c r="D207" s="135">
        <v>485</v>
      </c>
      <c r="E207" s="133" t="s">
        <v>228</v>
      </c>
      <c r="F207" s="120">
        <v>843.33</v>
      </c>
      <c r="G207" s="121">
        <f t="shared" si="45"/>
        <v>3597342.18</v>
      </c>
      <c r="H207" s="121">
        <v>411.9855</v>
      </c>
      <c r="I207" s="121">
        <f t="shared" si="46"/>
        <v>985848.34</v>
      </c>
      <c r="J207" s="121">
        <v>190.66240000000002</v>
      </c>
      <c r="K207" s="121">
        <f t="shared" si="47"/>
        <v>416566.84</v>
      </c>
      <c r="L207" s="121">
        <v>20.022699999999997</v>
      </c>
      <c r="M207" s="121">
        <f t="shared" si="48"/>
        <v>16665.29</v>
      </c>
      <c r="N207" s="122">
        <v>0</v>
      </c>
      <c r="O207" s="122">
        <f t="shared" si="49"/>
        <v>0</v>
      </c>
      <c r="P207" s="123">
        <f t="shared" si="50"/>
        <v>5016422.6500000004</v>
      </c>
      <c r="Q207" s="124">
        <v>3323319</v>
      </c>
      <c r="R207" s="125">
        <v>4718469374.0548096</v>
      </c>
      <c r="S207" s="126">
        <f t="shared" si="51"/>
        <v>11452998.646930072</v>
      </c>
      <c r="T207" s="127">
        <v>0</v>
      </c>
      <c r="U207" s="128">
        <f t="shared" si="52"/>
        <v>1693103.6500000004</v>
      </c>
      <c r="V207" s="134">
        <v>0</v>
      </c>
      <c r="W207" s="150">
        <f t="shared" si="53"/>
        <v>0</v>
      </c>
      <c r="X207" s="130">
        <f t="shared" si="54"/>
        <v>1693103.65</v>
      </c>
      <c r="Y207" s="131"/>
      <c r="Z207" s="132">
        <f t="shared" si="55"/>
        <v>5016422.6500000004</v>
      </c>
      <c r="AA207" s="25"/>
      <c r="AB207" s="26"/>
      <c r="AC207" s="26">
        <v>485</v>
      </c>
      <c r="AD207" s="26" t="s">
        <v>228</v>
      </c>
      <c r="AE207" s="24">
        <v>5016422.6500000004</v>
      </c>
      <c r="AF207" s="24">
        <f t="shared" si="43"/>
        <v>5016422.6500000004</v>
      </c>
      <c r="AG207" s="24">
        <f t="shared" si="56"/>
        <v>0</v>
      </c>
    </row>
    <row r="208" spans="1:33" s="27" customFormat="1" ht="16.5" x14ac:dyDescent="0.25">
      <c r="A208" s="28">
        <v>487</v>
      </c>
      <c r="B208" s="27" t="s">
        <v>229</v>
      </c>
      <c r="C208" s="27" t="b">
        <f t="shared" si="44"/>
        <v>1</v>
      </c>
      <c r="D208" s="135">
        <v>487</v>
      </c>
      <c r="E208" s="133" t="s">
        <v>229</v>
      </c>
      <c r="F208" s="120">
        <v>28</v>
      </c>
      <c r="G208" s="121">
        <f t="shared" si="45"/>
        <v>119437.92</v>
      </c>
      <c r="H208" s="121">
        <v>0</v>
      </c>
      <c r="I208" s="121">
        <f t="shared" si="46"/>
        <v>0</v>
      </c>
      <c r="J208" s="121">
        <v>7.9126000000000003</v>
      </c>
      <c r="K208" s="121">
        <f t="shared" si="47"/>
        <v>17287.759999999998</v>
      </c>
      <c r="L208" s="121">
        <v>1</v>
      </c>
      <c r="M208" s="121">
        <f t="shared" si="48"/>
        <v>832.32</v>
      </c>
      <c r="N208" s="122">
        <v>0</v>
      </c>
      <c r="O208" s="122">
        <f t="shared" si="49"/>
        <v>0</v>
      </c>
      <c r="P208" s="123">
        <f t="shared" si="50"/>
        <v>137558</v>
      </c>
      <c r="Q208" s="124">
        <v>94536</v>
      </c>
      <c r="R208" s="125">
        <v>85453222.188110098</v>
      </c>
      <c r="S208" s="126">
        <f t="shared" si="51"/>
        <v>0</v>
      </c>
      <c r="T208" s="127">
        <v>0</v>
      </c>
      <c r="U208" s="128">
        <f t="shared" si="52"/>
        <v>43022</v>
      </c>
      <c r="V208" s="134">
        <v>33992.575599999996</v>
      </c>
      <c r="W208" s="150">
        <f t="shared" si="53"/>
        <v>27194.06048</v>
      </c>
      <c r="X208" s="130">
        <f t="shared" si="54"/>
        <v>70216.06</v>
      </c>
      <c r="Y208" s="131"/>
      <c r="Z208" s="132">
        <f t="shared" si="55"/>
        <v>164752.06</v>
      </c>
      <c r="AA208" s="25"/>
      <c r="AB208" s="26"/>
      <c r="AC208" s="26">
        <v>487</v>
      </c>
      <c r="AD208" s="26" t="s">
        <v>229</v>
      </c>
      <c r="AE208" s="24">
        <v>164752.06</v>
      </c>
      <c r="AF208" s="24">
        <f t="shared" si="43"/>
        <v>164752.06</v>
      </c>
      <c r="AG208" s="24">
        <f t="shared" si="56"/>
        <v>0</v>
      </c>
    </row>
    <row r="209" spans="1:33" s="27" customFormat="1" ht="16.5" x14ac:dyDescent="0.25">
      <c r="A209" s="28">
        <v>489</v>
      </c>
      <c r="B209" s="27" t="s">
        <v>230</v>
      </c>
      <c r="C209" s="27" t="b">
        <f t="shared" si="44"/>
        <v>1</v>
      </c>
      <c r="D209" s="135">
        <v>489</v>
      </c>
      <c r="E209" s="133" t="s">
        <v>230</v>
      </c>
      <c r="F209" s="120">
        <v>32</v>
      </c>
      <c r="G209" s="121">
        <f t="shared" si="45"/>
        <v>136500.48000000001</v>
      </c>
      <c r="H209" s="121">
        <v>14</v>
      </c>
      <c r="I209" s="121">
        <f t="shared" si="46"/>
        <v>33500.879999999997</v>
      </c>
      <c r="J209" s="121">
        <v>1.6158000000000001</v>
      </c>
      <c r="K209" s="121">
        <f t="shared" si="47"/>
        <v>3530.26</v>
      </c>
      <c r="L209" s="121">
        <v>0</v>
      </c>
      <c r="M209" s="121">
        <f t="shared" si="48"/>
        <v>0</v>
      </c>
      <c r="N209" s="122">
        <v>0</v>
      </c>
      <c r="O209" s="122">
        <f t="shared" si="49"/>
        <v>0</v>
      </c>
      <c r="P209" s="123">
        <f t="shared" si="50"/>
        <v>173531.62000000002</v>
      </c>
      <c r="Q209" s="124">
        <v>95638</v>
      </c>
      <c r="R209" s="125">
        <v>121427608.426046</v>
      </c>
      <c r="S209" s="126">
        <f t="shared" si="51"/>
        <v>8673400.6018604282</v>
      </c>
      <c r="T209" s="127">
        <v>0</v>
      </c>
      <c r="U209" s="128">
        <f t="shared" si="52"/>
        <v>77893.620000000024</v>
      </c>
      <c r="V209" s="134">
        <v>30824.639999999999</v>
      </c>
      <c r="W209" s="150">
        <f t="shared" si="53"/>
        <v>24659.712</v>
      </c>
      <c r="X209" s="130">
        <f t="shared" si="54"/>
        <v>102553.33</v>
      </c>
      <c r="Y209" s="131"/>
      <c r="Z209" s="132">
        <f t="shared" si="55"/>
        <v>198191.33000000002</v>
      </c>
      <c r="AA209" s="25"/>
      <c r="AB209" s="26"/>
      <c r="AC209" s="26">
        <v>489</v>
      </c>
      <c r="AD209" s="26" t="s">
        <v>230</v>
      </c>
      <c r="AE209" s="24">
        <v>198191.33</v>
      </c>
      <c r="AF209" s="24">
        <f t="shared" si="43"/>
        <v>198191.33000000002</v>
      </c>
      <c r="AG209" s="24">
        <f t="shared" si="56"/>
        <v>0</v>
      </c>
    </row>
    <row r="210" spans="1:33" s="27" customFormat="1" ht="16.5" x14ac:dyDescent="0.25">
      <c r="A210" s="28">
        <v>491</v>
      </c>
      <c r="B210" s="27" t="s">
        <v>231</v>
      </c>
      <c r="C210" s="27" t="b">
        <f t="shared" si="44"/>
        <v>1</v>
      </c>
      <c r="D210" s="135">
        <v>491</v>
      </c>
      <c r="E210" s="133" t="s">
        <v>231</v>
      </c>
      <c r="F210" s="120">
        <v>1283.27</v>
      </c>
      <c r="G210" s="121">
        <f t="shared" si="45"/>
        <v>5473967.8399999999</v>
      </c>
      <c r="H210" s="121">
        <v>563.06844999999998</v>
      </c>
      <c r="I210" s="121">
        <f t="shared" si="46"/>
        <v>1347377.76</v>
      </c>
      <c r="J210" s="121">
        <v>321.35570000000001</v>
      </c>
      <c r="K210" s="121">
        <f t="shared" si="47"/>
        <v>702110.79</v>
      </c>
      <c r="L210" s="121">
        <v>76.4619</v>
      </c>
      <c r="M210" s="121">
        <f t="shared" si="48"/>
        <v>63640.77</v>
      </c>
      <c r="N210" s="122">
        <v>0.45</v>
      </c>
      <c r="O210" s="122">
        <f t="shared" si="49"/>
        <v>1919.5380000000002</v>
      </c>
      <c r="P210" s="123">
        <f t="shared" si="50"/>
        <v>7589016.6979999989</v>
      </c>
      <c r="Q210" s="124">
        <v>2346763</v>
      </c>
      <c r="R210" s="125">
        <v>2138045717.3133399</v>
      </c>
      <c r="S210" s="126">
        <f t="shared" si="51"/>
        <v>3797132.866018936</v>
      </c>
      <c r="T210" s="127">
        <v>3819637.2</v>
      </c>
      <c r="U210" s="128">
        <f t="shared" si="52"/>
        <v>9061890.8979999982</v>
      </c>
      <c r="V210" s="134">
        <v>0</v>
      </c>
      <c r="W210" s="150">
        <f t="shared" si="53"/>
        <v>0</v>
      </c>
      <c r="X210" s="130">
        <f t="shared" si="54"/>
        <v>9061890.9000000004</v>
      </c>
      <c r="Y210" s="131"/>
      <c r="Z210" s="132">
        <f t="shared" si="55"/>
        <v>11408653.9</v>
      </c>
      <c r="AA210" s="25"/>
      <c r="AB210" s="26"/>
      <c r="AC210" s="26">
        <v>491</v>
      </c>
      <c r="AD210" s="26" t="s">
        <v>231</v>
      </c>
      <c r="AE210" s="24">
        <v>11408654.779999999</v>
      </c>
      <c r="AF210" s="24">
        <f t="shared" si="43"/>
        <v>11408653.9</v>
      </c>
      <c r="AG210" s="24">
        <f t="shared" si="56"/>
        <v>-0.87999999895691872</v>
      </c>
    </row>
    <row r="211" spans="1:33" s="27" customFormat="1" ht="16.5" x14ac:dyDescent="0.25">
      <c r="A211" s="28">
        <v>495</v>
      </c>
      <c r="B211" s="27" t="s">
        <v>232</v>
      </c>
      <c r="C211" s="27" t="b">
        <f t="shared" si="44"/>
        <v>1</v>
      </c>
      <c r="D211" s="135">
        <v>495</v>
      </c>
      <c r="E211" s="133" t="s">
        <v>232</v>
      </c>
      <c r="F211" s="120">
        <v>109</v>
      </c>
      <c r="G211" s="121">
        <f t="shared" si="45"/>
        <v>464954.76</v>
      </c>
      <c r="H211" s="121">
        <v>2</v>
      </c>
      <c r="I211" s="121">
        <f t="shared" si="46"/>
        <v>4785.84</v>
      </c>
      <c r="J211" s="121">
        <v>20.686199999999999</v>
      </c>
      <c r="K211" s="121">
        <f t="shared" si="47"/>
        <v>45196.04</v>
      </c>
      <c r="L211" s="121">
        <v>0</v>
      </c>
      <c r="M211" s="121">
        <f t="shared" si="48"/>
        <v>0</v>
      </c>
      <c r="N211" s="122">
        <v>0</v>
      </c>
      <c r="O211" s="122">
        <f t="shared" si="49"/>
        <v>0</v>
      </c>
      <c r="P211" s="123">
        <f t="shared" si="50"/>
        <v>514936.64</v>
      </c>
      <c r="Q211" s="124">
        <v>277255</v>
      </c>
      <c r="R211" s="125">
        <v>252797369.114447</v>
      </c>
      <c r="S211" s="126">
        <f t="shared" si="51"/>
        <v>126398684.5572235</v>
      </c>
      <c r="T211" s="127">
        <v>0</v>
      </c>
      <c r="U211" s="128">
        <f t="shared" si="52"/>
        <v>237681.64</v>
      </c>
      <c r="V211" s="134">
        <v>48969.524400000024</v>
      </c>
      <c r="W211" s="150">
        <f t="shared" si="53"/>
        <v>39175.619520000022</v>
      </c>
      <c r="X211" s="130">
        <f t="shared" si="54"/>
        <v>276857.26</v>
      </c>
      <c r="Y211" s="131"/>
      <c r="Z211" s="132">
        <f t="shared" si="55"/>
        <v>554112.26</v>
      </c>
      <c r="AA211" s="25"/>
      <c r="AB211" s="26"/>
      <c r="AC211" s="26">
        <v>495</v>
      </c>
      <c r="AD211" s="26" t="s">
        <v>232</v>
      </c>
      <c r="AE211" s="24">
        <v>554112.26</v>
      </c>
      <c r="AF211" s="24">
        <f t="shared" si="43"/>
        <v>554112.26</v>
      </c>
      <c r="AG211" s="24">
        <f t="shared" si="56"/>
        <v>0</v>
      </c>
    </row>
    <row r="212" spans="1:33" s="27" customFormat="1" ht="16.5" x14ac:dyDescent="0.25">
      <c r="A212" s="28">
        <v>497</v>
      </c>
      <c r="B212" s="27" t="s">
        <v>233</v>
      </c>
      <c r="C212" s="27" t="b">
        <f t="shared" si="44"/>
        <v>1</v>
      </c>
      <c r="D212" s="135">
        <v>497</v>
      </c>
      <c r="E212" s="133" t="s">
        <v>233</v>
      </c>
      <c r="F212" s="120">
        <v>151.41</v>
      </c>
      <c r="G212" s="121">
        <f t="shared" si="45"/>
        <v>645860.55000000005</v>
      </c>
      <c r="H212" s="121">
        <v>22.27375</v>
      </c>
      <c r="I212" s="121">
        <f t="shared" si="46"/>
        <v>53299.3</v>
      </c>
      <c r="J212" s="121">
        <v>33.261099999999999</v>
      </c>
      <c r="K212" s="121">
        <f t="shared" si="47"/>
        <v>72670.179999999993</v>
      </c>
      <c r="L212" s="121">
        <v>0</v>
      </c>
      <c r="M212" s="121">
        <f t="shared" si="48"/>
        <v>0</v>
      </c>
      <c r="N212" s="122">
        <v>0</v>
      </c>
      <c r="O212" s="122">
        <f t="shared" si="49"/>
        <v>0</v>
      </c>
      <c r="P212" s="123">
        <f t="shared" si="50"/>
        <v>771830.03</v>
      </c>
      <c r="Q212" s="124">
        <v>407250</v>
      </c>
      <c r="R212" s="125">
        <v>376698999.72033799</v>
      </c>
      <c r="S212" s="126">
        <f t="shared" si="51"/>
        <v>16912239.731537707</v>
      </c>
      <c r="T212" s="127">
        <v>0</v>
      </c>
      <c r="U212" s="128">
        <f t="shared" si="52"/>
        <v>364580.03</v>
      </c>
      <c r="V212" s="134">
        <v>0</v>
      </c>
      <c r="W212" s="150">
        <f t="shared" si="53"/>
        <v>0</v>
      </c>
      <c r="X212" s="130">
        <f t="shared" si="54"/>
        <v>364580.03</v>
      </c>
      <c r="Y212" s="131"/>
      <c r="Z212" s="132">
        <f t="shared" si="55"/>
        <v>771830.03</v>
      </c>
      <c r="AA212" s="25"/>
      <c r="AB212" s="26"/>
      <c r="AC212" s="26">
        <v>497</v>
      </c>
      <c r="AD212" s="26" t="s">
        <v>233</v>
      </c>
      <c r="AE212" s="24">
        <v>771830.15</v>
      </c>
      <c r="AF212" s="24">
        <f t="shared" si="43"/>
        <v>771830.03</v>
      </c>
      <c r="AG212" s="24">
        <f t="shared" si="56"/>
        <v>-0.11999999999534339</v>
      </c>
    </row>
    <row r="213" spans="1:33" s="27" customFormat="1" ht="16.5" x14ac:dyDescent="0.25">
      <c r="A213" s="28">
        <v>499</v>
      </c>
      <c r="B213" s="27" t="s">
        <v>234</v>
      </c>
      <c r="C213" s="27" t="b">
        <f t="shared" si="44"/>
        <v>1</v>
      </c>
      <c r="D213" s="135">
        <v>499</v>
      </c>
      <c r="E213" s="133" t="s">
        <v>234</v>
      </c>
      <c r="F213" s="120">
        <v>57</v>
      </c>
      <c r="G213" s="121">
        <f t="shared" si="45"/>
        <v>243141.48</v>
      </c>
      <c r="H213" s="121">
        <v>21.702650000000002</v>
      </c>
      <c r="I213" s="121">
        <f t="shared" si="46"/>
        <v>51932.71</v>
      </c>
      <c r="J213" s="121">
        <v>5.0747</v>
      </c>
      <c r="K213" s="121">
        <f t="shared" si="47"/>
        <v>11087.41</v>
      </c>
      <c r="L213" s="121">
        <v>0</v>
      </c>
      <c r="M213" s="121">
        <f t="shared" si="48"/>
        <v>0</v>
      </c>
      <c r="N213" s="122">
        <v>0</v>
      </c>
      <c r="O213" s="122">
        <f t="shared" si="49"/>
        <v>0</v>
      </c>
      <c r="P213" s="123">
        <f t="shared" si="50"/>
        <v>306161.59999999998</v>
      </c>
      <c r="Q213" s="124">
        <v>148594</v>
      </c>
      <c r="R213" s="125">
        <v>159693239.81583801</v>
      </c>
      <c r="S213" s="126">
        <f t="shared" si="51"/>
        <v>7358236.8888517302</v>
      </c>
      <c r="T213" s="127">
        <v>0</v>
      </c>
      <c r="U213" s="128">
        <f t="shared" si="52"/>
        <v>157567.59999999998</v>
      </c>
      <c r="V213" s="134">
        <v>197343.08360000007</v>
      </c>
      <c r="W213" s="150">
        <f t="shared" si="53"/>
        <v>157874.46688000008</v>
      </c>
      <c r="X213" s="130">
        <f t="shared" si="54"/>
        <v>315442.07</v>
      </c>
      <c r="Y213" s="131"/>
      <c r="Z213" s="132">
        <f t="shared" si="55"/>
        <v>464036.07</v>
      </c>
      <c r="AA213" s="25"/>
      <c r="AB213" s="26"/>
      <c r="AC213" s="26">
        <v>499</v>
      </c>
      <c r="AD213" s="26" t="s">
        <v>234</v>
      </c>
      <c r="AE213" s="24">
        <v>464036.18</v>
      </c>
      <c r="AF213" s="24">
        <f t="shared" si="43"/>
        <v>464036.07</v>
      </c>
      <c r="AG213" s="24">
        <f t="shared" si="56"/>
        <v>-0.10999999998603016</v>
      </c>
    </row>
    <row r="214" spans="1:33" s="27" customFormat="1" ht="16.5" x14ac:dyDescent="0.25">
      <c r="A214" s="28">
        <v>501</v>
      </c>
      <c r="B214" s="27" t="s">
        <v>235</v>
      </c>
      <c r="C214" s="27" t="b">
        <f t="shared" si="44"/>
        <v>1</v>
      </c>
      <c r="D214" s="135">
        <v>501</v>
      </c>
      <c r="E214" s="133" t="s">
        <v>235</v>
      </c>
      <c r="F214" s="120">
        <v>78.599999999999994</v>
      </c>
      <c r="G214" s="121">
        <f t="shared" si="45"/>
        <v>335279.3</v>
      </c>
      <c r="H214" s="121">
        <v>50</v>
      </c>
      <c r="I214" s="121">
        <f t="shared" si="46"/>
        <v>119646</v>
      </c>
      <c r="J214" s="121">
        <v>17.605699999999999</v>
      </c>
      <c r="K214" s="121">
        <f t="shared" si="47"/>
        <v>38465.64</v>
      </c>
      <c r="L214" s="121">
        <v>0</v>
      </c>
      <c r="M214" s="121">
        <f t="shared" si="48"/>
        <v>0</v>
      </c>
      <c r="N214" s="122">
        <v>0</v>
      </c>
      <c r="O214" s="122">
        <f t="shared" si="49"/>
        <v>0</v>
      </c>
      <c r="P214" s="123">
        <f t="shared" si="50"/>
        <v>493390.94</v>
      </c>
      <c r="Q214" s="124">
        <v>201966</v>
      </c>
      <c r="R214" s="125">
        <v>202556064.876847</v>
      </c>
      <c r="S214" s="126">
        <f t="shared" si="51"/>
        <v>4051121.2975369398</v>
      </c>
      <c r="T214" s="127">
        <v>311114.82</v>
      </c>
      <c r="U214" s="128">
        <f t="shared" si="52"/>
        <v>602539.76</v>
      </c>
      <c r="V214" s="134">
        <v>103208.43240000011</v>
      </c>
      <c r="W214" s="150">
        <f t="shared" si="53"/>
        <v>82566.745920000089</v>
      </c>
      <c r="X214" s="130">
        <f t="shared" si="54"/>
        <v>685106.51</v>
      </c>
      <c r="Y214" s="131"/>
      <c r="Z214" s="132">
        <f t="shared" si="55"/>
        <v>887072.51</v>
      </c>
      <c r="AA214" s="25"/>
      <c r="AB214" s="26"/>
      <c r="AC214" s="26">
        <v>501</v>
      </c>
      <c r="AD214" s="26" t="s">
        <v>235</v>
      </c>
      <c r="AE214" s="24">
        <v>887072.5</v>
      </c>
      <c r="AF214" s="24">
        <f t="shared" si="43"/>
        <v>887072.51</v>
      </c>
      <c r="AG214" s="24">
        <f t="shared" si="56"/>
        <v>1.0000000009313226E-2</v>
      </c>
    </row>
    <row r="215" spans="1:33" s="27" customFormat="1" ht="12.2" customHeight="1" x14ac:dyDescent="0.25">
      <c r="A215" s="28">
        <v>503</v>
      </c>
      <c r="B215" s="27" t="s">
        <v>236</v>
      </c>
      <c r="C215" s="27" t="b">
        <f t="shared" si="44"/>
        <v>1</v>
      </c>
      <c r="D215" s="135">
        <v>503</v>
      </c>
      <c r="E215" s="133" t="s">
        <v>236</v>
      </c>
      <c r="F215" s="120">
        <v>132.37</v>
      </c>
      <c r="G215" s="121">
        <f t="shared" si="45"/>
        <v>564642.77</v>
      </c>
      <c r="H215" s="121">
        <v>38.805050000000001</v>
      </c>
      <c r="I215" s="121">
        <f t="shared" si="46"/>
        <v>92857.38</v>
      </c>
      <c r="J215" s="121">
        <v>33.116700000000002</v>
      </c>
      <c r="K215" s="121">
        <f t="shared" si="47"/>
        <v>72354.69</v>
      </c>
      <c r="L215" s="121">
        <v>1</v>
      </c>
      <c r="M215" s="121">
        <f t="shared" si="48"/>
        <v>832.32</v>
      </c>
      <c r="N215" s="122">
        <v>0</v>
      </c>
      <c r="O215" s="122">
        <f t="shared" si="49"/>
        <v>0</v>
      </c>
      <c r="P215" s="123">
        <f t="shared" si="50"/>
        <v>730687.16</v>
      </c>
      <c r="Q215" s="124">
        <v>544079</v>
      </c>
      <c r="R215" s="125">
        <v>505647995.70862901</v>
      </c>
      <c r="S215" s="126">
        <f t="shared" si="51"/>
        <v>13030468.861878261</v>
      </c>
      <c r="T215" s="127">
        <v>0</v>
      </c>
      <c r="U215" s="128">
        <f t="shared" si="52"/>
        <v>186608.16000000003</v>
      </c>
      <c r="V215" s="134">
        <v>0</v>
      </c>
      <c r="W215" s="150">
        <f t="shared" si="53"/>
        <v>0</v>
      </c>
      <c r="X215" s="130">
        <f t="shared" si="54"/>
        <v>186608.16</v>
      </c>
      <c r="Y215" s="131"/>
      <c r="Z215" s="132">
        <f t="shared" si="55"/>
        <v>730687.16</v>
      </c>
      <c r="AA215" s="25"/>
      <c r="AB215" s="26"/>
      <c r="AC215" s="26">
        <v>503</v>
      </c>
      <c r="AD215" s="26" t="s">
        <v>236</v>
      </c>
      <c r="AE215" s="24">
        <v>730687.04</v>
      </c>
      <c r="AF215" s="24">
        <f t="shared" si="43"/>
        <v>730687.16</v>
      </c>
      <c r="AG215" s="24">
        <f t="shared" si="56"/>
        <v>0.11999999999534339</v>
      </c>
    </row>
    <row r="216" spans="1:33" s="27" customFormat="1" ht="16.5" x14ac:dyDescent="0.25">
      <c r="A216" s="28">
        <v>507</v>
      </c>
      <c r="B216" s="27" t="s">
        <v>237</v>
      </c>
      <c r="C216" s="27" t="b">
        <f t="shared" si="44"/>
        <v>1</v>
      </c>
      <c r="D216" s="135">
        <v>507</v>
      </c>
      <c r="E216" s="133" t="s">
        <v>237</v>
      </c>
      <c r="F216" s="120">
        <v>534.92999999999995</v>
      </c>
      <c r="G216" s="121">
        <f t="shared" si="45"/>
        <v>2281818.81</v>
      </c>
      <c r="H216" s="121">
        <v>77.929599999999994</v>
      </c>
      <c r="I216" s="121">
        <f t="shared" si="46"/>
        <v>186479.3</v>
      </c>
      <c r="J216" s="121">
        <v>111.4843</v>
      </c>
      <c r="K216" s="121">
        <f t="shared" si="47"/>
        <v>243575.36</v>
      </c>
      <c r="L216" s="121">
        <v>0</v>
      </c>
      <c r="M216" s="121">
        <f t="shared" si="48"/>
        <v>0</v>
      </c>
      <c r="N216" s="122">
        <v>0</v>
      </c>
      <c r="O216" s="122">
        <f t="shared" si="49"/>
        <v>0</v>
      </c>
      <c r="P216" s="123">
        <f t="shared" si="50"/>
        <v>2711873.4699999997</v>
      </c>
      <c r="Q216" s="124">
        <v>1186486</v>
      </c>
      <c r="R216" s="125">
        <v>1081693127.9651599</v>
      </c>
      <c r="S216" s="126">
        <f t="shared" si="51"/>
        <v>13880388.555377673</v>
      </c>
      <c r="T216" s="127">
        <v>0</v>
      </c>
      <c r="U216" s="128">
        <f t="shared" si="52"/>
        <v>1525387.4699999997</v>
      </c>
      <c r="V216" s="134">
        <v>790883.07759999949</v>
      </c>
      <c r="W216" s="150">
        <f t="shared" si="53"/>
        <v>632706.46207999962</v>
      </c>
      <c r="X216" s="130">
        <f t="shared" si="54"/>
        <v>2158093.9300000002</v>
      </c>
      <c r="Y216" s="131"/>
      <c r="Z216" s="132">
        <f t="shared" si="55"/>
        <v>3344579.93</v>
      </c>
      <c r="AA216" s="25"/>
      <c r="AB216" s="26"/>
      <c r="AC216" s="26">
        <v>507</v>
      </c>
      <c r="AD216" s="26" t="s">
        <v>237</v>
      </c>
      <c r="AE216" s="24">
        <v>3344579.93</v>
      </c>
      <c r="AF216" s="24">
        <f t="shared" si="43"/>
        <v>3344579.93</v>
      </c>
      <c r="AG216" s="24">
        <f t="shared" si="56"/>
        <v>0</v>
      </c>
    </row>
    <row r="217" spans="1:33" s="27" customFormat="1" ht="16.5" x14ac:dyDescent="0.25">
      <c r="A217" s="28">
        <v>509</v>
      </c>
      <c r="B217" s="27" t="s">
        <v>238</v>
      </c>
      <c r="C217" s="27" t="b">
        <f t="shared" si="44"/>
        <v>1</v>
      </c>
      <c r="D217" s="135">
        <v>509</v>
      </c>
      <c r="E217" s="133" t="s">
        <v>238</v>
      </c>
      <c r="F217" s="120">
        <v>62</v>
      </c>
      <c r="G217" s="121">
        <f t="shared" si="45"/>
        <v>264469.68</v>
      </c>
      <c r="H217" s="121">
        <v>41.16545</v>
      </c>
      <c r="I217" s="121">
        <f t="shared" si="46"/>
        <v>98505.63</v>
      </c>
      <c r="J217" s="121">
        <v>23.609400000000001</v>
      </c>
      <c r="K217" s="121">
        <f t="shared" si="47"/>
        <v>51582.76</v>
      </c>
      <c r="L217" s="121">
        <v>0</v>
      </c>
      <c r="M217" s="121">
        <f t="shared" si="48"/>
        <v>0</v>
      </c>
      <c r="N217" s="122">
        <v>0</v>
      </c>
      <c r="O217" s="122">
        <f t="shared" si="49"/>
        <v>0</v>
      </c>
      <c r="P217" s="123">
        <f t="shared" si="50"/>
        <v>414558.07</v>
      </c>
      <c r="Q217" s="124">
        <v>156841</v>
      </c>
      <c r="R217" s="125">
        <v>204300030.79835001</v>
      </c>
      <c r="S217" s="126">
        <f t="shared" si="51"/>
        <v>4962900.4613905596</v>
      </c>
      <c r="T217" s="127">
        <v>173193.93</v>
      </c>
      <c r="U217" s="128">
        <f t="shared" si="52"/>
        <v>430911</v>
      </c>
      <c r="V217" s="134">
        <v>339200.77240000002</v>
      </c>
      <c r="W217" s="150">
        <f t="shared" si="53"/>
        <v>271360.61792000005</v>
      </c>
      <c r="X217" s="130">
        <f t="shared" si="54"/>
        <v>702271.62</v>
      </c>
      <c r="Y217" s="131"/>
      <c r="Z217" s="132">
        <f t="shared" si="55"/>
        <v>859112.62</v>
      </c>
      <c r="AA217" s="25"/>
      <c r="AB217" s="26"/>
      <c r="AC217" s="26">
        <v>509</v>
      </c>
      <c r="AD217" s="26" t="s">
        <v>238</v>
      </c>
      <c r="AE217" s="24">
        <v>859111.74</v>
      </c>
      <c r="AF217" s="24">
        <f t="shared" si="43"/>
        <v>859112.62</v>
      </c>
      <c r="AG217" s="24">
        <f t="shared" si="56"/>
        <v>0.88000000000465661</v>
      </c>
    </row>
    <row r="218" spans="1:33" s="27" customFormat="1" ht="16.5" x14ac:dyDescent="0.25">
      <c r="A218" s="28">
        <v>511</v>
      </c>
      <c r="B218" s="27" t="s">
        <v>239</v>
      </c>
      <c r="C218" s="27" t="b">
        <f t="shared" si="44"/>
        <v>1</v>
      </c>
      <c r="D218" s="135">
        <v>511</v>
      </c>
      <c r="E218" s="133" t="s">
        <v>239</v>
      </c>
      <c r="F218" s="120">
        <v>1012</v>
      </c>
      <c r="G218" s="121">
        <f t="shared" si="45"/>
        <v>4316827.68</v>
      </c>
      <c r="H218" s="121">
        <v>45.362000000000002</v>
      </c>
      <c r="I218" s="121">
        <f t="shared" si="46"/>
        <v>108547.64</v>
      </c>
      <c r="J218" s="121">
        <v>170.99440000000001</v>
      </c>
      <c r="K218" s="121">
        <f t="shared" si="47"/>
        <v>373595.4</v>
      </c>
      <c r="L218" s="121">
        <v>1</v>
      </c>
      <c r="M218" s="121">
        <f t="shared" si="48"/>
        <v>832.32</v>
      </c>
      <c r="N218" s="122">
        <v>1.2</v>
      </c>
      <c r="O218" s="122">
        <f t="shared" si="49"/>
        <v>5118.768</v>
      </c>
      <c r="P218" s="123">
        <f t="shared" si="50"/>
        <v>4804921.8080000002</v>
      </c>
      <c r="Q218" s="124">
        <v>2670500</v>
      </c>
      <c r="R218" s="125">
        <v>2425412214.7330499</v>
      </c>
      <c r="S218" s="126">
        <f t="shared" si="51"/>
        <v>53467929.428443402</v>
      </c>
      <c r="T218" s="127">
        <v>0</v>
      </c>
      <c r="U218" s="128">
        <f t="shared" si="52"/>
        <v>2134421.8080000002</v>
      </c>
      <c r="V218" s="134">
        <v>0</v>
      </c>
      <c r="W218" s="150">
        <f t="shared" si="53"/>
        <v>0</v>
      </c>
      <c r="X218" s="130">
        <f t="shared" si="54"/>
        <v>2134421.81</v>
      </c>
      <c r="Y218" s="131"/>
      <c r="Z218" s="132">
        <f t="shared" si="55"/>
        <v>4804921.8100000005</v>
      </c>
      <c r="AA218" s="25"/>
      <c r="AB218" s="26"/>
      <c r="AC218" s="26">
        <v>511</v>
      </c>
      <c r="AD218" s="26" t="s">
        <v>239</v>
      </c>
      <c r="AE218" s="24">
        <v>4804921.8099999996</v>
      </c>
      <c r="AF218" s="24">
        <f t="shared" si="43"/>
        <v>4804921.8100000005</v>
      </c>
      <c r="AG218" s="24">
        <f t="shared" si="56"/>
        <v>0</v>
      </c>
    </row>
    <row r="219" spans="1:33" s="27" customFormat="1" ht="16.5" x14ac:dyDescent="0.25">
      <c r="A219" s="28">
        <v>512</v>
      </c>
      <c r="B219" s="29" t="s">
        <v>240</v>
      </c>
      <c r="C219" s="30" t="b">
        <f t="shared" si="44"/>
        <v>1</v>
      </c>
      <c r="D219" s="135">
        <v>512</v>
      </c>
      <c r="E219" s="133" t="s">
        <v>240</v>
      </c>
      <c r="F219" s="120">
        <v>56</v>
      </c>
      <c r="G219" s="121">
        <f t="shared" si="45"/>
        <v>238875.84</v>
      </c>
      <c r="H219" s="121">
        <v>8</v>
      </c>
      <c r="I219" s="121">
        <f t="shared" si="46"/>
        <v>19143.36</v>
      </c>
      <c r="J219" s="121">
        <v>12</v>
      </c>
      <c r="K219" s="121">
        <f t="shared" si="47"/>
        <v>26218.080000000002</v>
      </c>
      <c r="L219" s="121">
        <v>0.83889999999999998</v>
      </c>
      <c r="M219" s="121">
        <f t="shared" si="48"/>
        <v>698.23</v>
      </c>
      <c r="N219" s="122">
        <v>0</v>
      </c>
      <c r="O219" s="122">
        <f t="shared" si="49"/>
        <v>0</v>
      </c>
      <c r="P219" s="123">
        <f t="shared" si="50"/>
        <v>284935.51</v>
      </c>
      <c r="Q219" s="124">
        <v>389486</v>
      </c>
      <c r="R219" s="125">
        <v>353993196.03727502</v>
      </c>
      <c r="S219" s="126">
        <f t="shared" si="51"/>
        <v>44249149.504659377</v>
      </c>
      <c r="T219" s="127">
        <v>0</v>
      </c>
      <c r="U219" s="128">
        <f t="shared" si="52"/>
        <v>0</v>
      </c>
      <c r="V219" s="134">
        <v>0</v>
      </c>
      <c r="W219" s="150" t="str">
        <f t="shared" si="53"/>
        <v>0</v>
      </c>
      <c r="X219" s="130">
        <f t="shared" si="54"/>
        <v>0</v>
      </c>
      <c r="Y219" s="131"/>
      <c r="Z219" s="132">
        <f t="shared" si="55"/>
        <v>389486</v>
      </c>
      <c r="AA219" s="25"/>
      <c r="AB219" s="26"/>
      <c r="AC219" s="26">
        <v>512</v>
      </c>
      <c r="AD219" s="26" t="s">
        <v>240</v>
      </c>
      <c r="AE219" s="24">
        <v>389486</v>
      </c>
      <c r="AF219" s="24">
        <f t="shared" si="43"/>
        <v>389486</v>
      </c>
      <c r="AG219" s="24">
        <f t="shared" si="56"/>
        <v>0</v>
      </c>
    </row>
    <row r="220" spans="1:33" s="27" customFormat="1" ht="16.5" x14ac:dyDescent="0.25">
      <c r="A220" s="28">
        <v>513</v>
      </c>
      <c r="B220" s="27" t="s">
        <v>241</v>
      </c>
      <c r="C220" s="27" t="b">
        <f t="shared" si="44"/>
        <v>1</v>
      </c>
      <c r="D220" s="135">
        <v>513</v>
      </c>
      <c r="E220" s="133" t="s">
        <v>241</v>
      </c>
      <c r="F220" s="120">
        <v>68.849999999999994</v>
      </c>
      <c r="G220" s="121">
        <f t="shared" si="45"/>
        <v>293689.31</v>
      </c>
      <c r="H220" s="121">
        <v>22.208349999999999</v>
      </c>
      <c r="I220" s="121">
        <f t="shared" si="46"/>
        <v>53142.8</v>
      </c>
      <c r="J220" s="121">
        <v>17.3</v>
      </c>
      <c r="K220" s="121">
        <f t="shared" si="47"/>
        <v>37797.730000000003</v>
      </c>
      <c r="L220" s="121">
        <v>0</v>
      </c>
      <c r="M220" s="121">
        <f t="shared" si="48"/>
        <v>0</v>
      </c>
      <c r="N220" s="122">
        <v>0</v>
      </c>
      <c r="O220" s="122">
        <f t="shared" si="49"/>
        <v>0</v>
      </c>
      <c r="P220" s="123">
        <f t="shared" si="50"/>
        <v>384629.83999999997</v>
      </c>
      <c r="Q220" s="124">
        <v>98362</v>
      </c>
      <c r="R220" s="125">
        <v>94534890.377607197</v>
      </c>
      <c r="S220" s="126">
        <f t="shared" si="51"/>
        <v>4256727.3290274693</v>
      </c>
      <c r="T220" s="127">
        <v>128095.7</v>
      </c>
      <c r="U220" s="128">
        <f t="shared" si="52"/>
        <v>414363.54</v>
      </c>
      <c r="V220" s="134">
        <v>302756.22680000006</v>
      </c>
      <c r="W220" s="150">
        <f t="shared" si="53"/>
        <v>242204.98144000006</v>
      </c>
      <c r="X220" s="130">
        <f t="shared" si="54"/>
        <v>656568.52</v>
      </c>
      <c r="Y220" s="131"/>
      <c r="Z220" s="132">
        <f t="shared" si="55"/>
        <v>754930.52</v>
      </c>
      <c r="AA220" s="25"/>
      <c r="AB220" s="26"/>
      <c r="AC220" s="26">
        <v>513</v>
      </c>
      <c r="AD220" s="26" t="s">
        <v>241</v>
      </c>
      <c r="AE220" s="24">
        <v>754931.4</v>
      </c>
      <c r="AF220" s="24">
        <f t="shared" si="43"/>
        <v>754930.52</v>
      </c>
      <c r="AG220" s="24">
        <f t="shared" si="56"/>
        <v>-0.88000000000465661</v>
      </c>
    </row>
    <row r="221" spans="1:33" s="27" customFormat="1" ht="16.5" x14ac:dyDescent="0.25">
      <c r="A221" s="28">
        <v>514</v>
      </c>
      <c r="B221" s="27" t="s">
        <v>242</v>
      </c>
      <c r="C221" s="27" t="b">
        <f t="shared" si="44"/>
        <v>1</v>
      </c>
      <c r="D221" s="135">
        <v>514</v>
      </c>
      <c r="E221" s="133" t="s">
        <v>242</v>
      </c>
      <c r="F221" s="120">
        <v>0</v>
      </c>
      <c r="G221" s="121">
        <f t="shared" si="45"/>
        <v>0</v>
      </c>
      <c r="H221" s="121">
        <v>0</v>
      </c>
      <c r="I221" s="121">
        <f t="shared" si="46"/>
        <v>0</v>
      </c>
      <c r="J221" s="121">
        <v>0</v>
      </c>
      <c r="K221" s="121">
        <f t="shared" si="47"/>
        <v>0</v>
      </c>
      <c r="L221" s="121">
        <v>0</v>
      </c>
      <c r="M221" s="121">
        <f t="shared" si="48"/>
        <v>0</v>
      </c>
      <c r="N221" s="122">
        <v>0</v>
      </c>
      <c r="O221" s="122">
        <f t="shared" si="49"/>
        <v>0</v>
      </c>
      <c r="P221" s="123">
        <f t="shared" si="50"/>
        <v>0</v>
      </c>
      <c r="Q221" s="124">
        <v>16982</v>
      </c>
      <c r="R221" s="125">
        <v>15233230.563859999</v>
      </c>
      <c r="S221" s="126">
        <f t="shared" si="51"/>
        <v>0</v>
      </c>
      <c r="T221" s="127">
        <v>0</v>
      </c>
      <c r="U221" s="128">
        <f t="shared" si="52"/>
        <v>0</v>
      </c>
      <c r="V221" s="134">
        <v>0</v>
      </c>
      <c r="W221" s="150" t="str">
        <f t="shared" si="53"/>
        <v>0</v>
      </c>
      <c r="X221" s="130">
        <f t="shared" si="54"/>
        <v>0</v>
      </c>
      <c r="Y221" s="131"/>
      <c r="Z221" s="132">
        <f t="shared" si="55"/>
        <v>16982</v>
      </c>
      <c r="AA221" s="25"/>
      <c r="AB221" s="26"/>
      <c r="AC221" s="26">
        <v>514</v>
      </c>
      <c r="AD221" s="26" t="s">
        <v>242</v>
      </c>
      <c r="AE221" s="24">
        <v>16982</v>
      </c>
      <c r="AF221" s="24">
        <f t="shared" si="43"/>
        <v>16982</v>
      </c>
      <c r="AG221" s="24">
        <f t="shared" si="56"/>
        <v>0</v>
      </c>
    </row>
    <row r="222" spans="1:33" s="27" customFormat="1" ht="16.5" x14ac:dyDescent="0.25">
      <c r="A222" s="28">
        <v>515</v>
      </c>
      <c r="B222" s="27" t="s">
        <v>243</v>
      </c>
      <c r="C222" s="27" t="b">
        <f t="shared" si="44"/>
        <v>1</v>
      </c>
      <c r="D222" s="135">
        <v>515</v>
      </c>
      <c r="E222" s="133" t="s">
        <v>243</v>
      </c>
      <c r="F222" s="120">
        <v>321.86</v>
      </c>
      <c r="G222" s="121">
        <f t="shared" si="45"/>
        <v>1372938.89</v>
      </c>
      <c r="H222" s="121">
        <v>69</v>
      </c>
      <c r="I222" s="121">
        <f t="shared" si="46"/>
        <v>165111.48000000001</v>
      </c>
      <c r="J222" s="121">
        <v>59.779299999999999</v>
      </c>
      <c r="K222" s="121">
        <f t="shared" si="47"/>
        <v>130608.21</v>
      </c>
      <c r="L222" s="121">
        <v>2</v>
      </c>
      <c r="M222" s="121">
        <f t="shared" si="48"/>
        <v>1664.64</v>
      </c>
      <c r="N222" s="122">
        <v>0</v>
      </c>
      <c r="O222" s="122">
        <f t="shared" si="49"/>
        <v>0</v>
      </c>
      <c r="P222" s="123">
        <f t="shared" si="50"/>
        <v>1670323.2199999997</v>
      </c>
      <c r="Q222" s="124">
        <v>2831565</v>
      </c>
      <c r="R222" s="125">
        <v>2561085562.2905998</v>
      </c>
      <c r="S222" s="126">
        <f t="shared" si="51"/>
        <v>37117182.062182605</v>
      </c>
      <c r="T222" s="127">
        <v>0</v>
      </c>
      <c r="U222" s="128">
        <f t="shared" si="52"/>
        <v>0</v>
      </c>
      <c r="V222" s="134">
        <v>0</v>
      </c>
      <c r="W222" s="150" t="str">
        <f t="shared" si="53"/>
        <v>0</v>
      </c>
      <c r="X222" s="130">
        <f t="shared" si="54"/>
        <v>0</v>
      </c>
      <c r="Y222" s="131"/>
      <c r="Z222" s="132">
        <f t="shared" si="55"/>
        <v>2831565</v>
      </c>
      <c r="AA222" s="25"/>
      <c r="AB222" s="26"/>
      <c r="AC222" s="26">
        <v>515</v>
      </c>
      <c r="AD222" s="26" t="s">
        <v>243</v>
      </c>
      <c r="AE222" s="24">
        <v>2831565</v>
      </c>
      <c r="AF222" s="24">
        <f t="shared" si="43"/>
        <v>2831565</v>
      </c>
      <c r="AG222" s="24">
        <f t="shared" si="56"/>
        <v>0</v>
      </c>
    </row>
    <row r="223" spans="1:33" s="27" customFormat="1" ht="16.5" x14ac:dyDescent="0.25">
      <c r="A223" s="28">
        <v>519</v>
      </c>
      <c r="B223" s="27" t="s">
        <v>244</v>
      </c>
      <c r="C223" s="27" t="b">
        <f t="shared" si="44"/>
        <v>1</v>
      </c>
      <c r="D223" s="135">
        <v>519</v>
      </c>
      <c r="E223" s="133" t="s">
        <v>244</v>
      </c>
      <c r="F223" s="120">
        <v>90</v>
      </c>
      <c r="G223" s="121">
        <f t="shared" si="45"/>
        <v>383907.6</v>
      </c>
      <c r="H223" s="121">
        <v>10.413349999999999</v>
      </c>
      <c r="I223" s="121">
        <f t="shared" si="46"/>
        <v>24918.31</v>
      </c>
      <c r="J223" s="121">
        <v>11.6</v>
      </c>
      <c r="K223" s="121">
        <f t="shared" si="47"/>
        <v>25344.14</v>
      </c>
      <c r="L223" s="121">
        <v>1</v>
      </c>
      <c r="M223" s="121">
        <f t="shared" si="48"/>
        <v>832.32</v>
      </c>
      <c r="N223" s="122">
        <v>0</v>
      </c>
      <c r="O223" s="122">
        <f t="shared" si="49"/>
        <v>0</v>
      </c>
      <c r="P223" s="123">
        <f t="shared" si="50"/>
        <v>435002.37</v>
      </c>
      <c r="Q223" s="124">
        <v>150535</v>
      </c>
      <c r="R223" s="125">
        <v>140313973.297351</v>
      </c>
      <c r="S223" s="126">
        <f t="shared" si="51"/>
        <v>13474431.695597576</v>
      </c>
      <c r="T223" s="127">
        <v>0</v>
      </c>
      <c r="U223" s="128">
        <f t="shared" si="52"/>
        <v>284467.37</v>
      </c>
      <c r="V223" s="134">
        <v>66381.60639999999</v>
      </c>
      <c r="W223" s="150">
        <f t="shared" si="53"/>
        <v>53105.285119999993</v>
      </c>
      <c r="X223" s="130">
        <f t="shared" si="54"/>
        <v>337572.66</v>
      </c>
      <c r="Y223" s="131"/>
      <c r="Z223" s="132">
        <f t="shared" si="55"/>
        <v>488107.66</v>
      </c>
      <c r="AA223" s="25"/>
      <c r="AB223" s="26"/>
      <c r="AC223" s="26">
        <v>519</v>
      </c>
      <c r="AD223" s="26" t="s">
        <v>244</v>
      </c>
      <c r="AE223" s="24">
        <v>488107.78</v>
      </c>
      <c r="AF223" s="24">
        <f t="shared" si="43"/>
        <v>488107.66</v>
      </c>
      <c r="AG223" s="24">
        <f t="shared" si="56"/>
        <v>-0.12000000005355105</v>
      </c>
    </row>
    <row r="224" spans="1:33" s="27" customFormat="1" ht="16.5" x14ac:dyDescent="0.25">
      <c r="A224" s="28">
        <v>521</v>
      </c>
      <c r="B224" s="27" t="s">
        <v>245</v>
      </c>
      <c r="C224" s="27" t="b">
        <f t="shared" si="44"/>
        <v>1</v>
      </c>
      <c r="D224" s="135">
        <v>521</v>
      </c>
      <c r="E224" s="133" t="s">
        <v>245</v>
      </c>
      <c r="F224" s="120">
        <v>247</v>
      </c>
      <c r="G224" s="121">
        <f t="shared" si="45"/>
        <v>1053613.08</v>
      </c>
      <c r="H224" s="121">
        <v>37.581600000000002</v>
      </c>
      <c r="I224" s="121">
        <f t="shared" si="46"/>
        <v>89929.76</v>
      </c>
      <c r="J224" s="121">
        <v>38.5715</v>
      </c>
      <c r="K224" s="121">
        <f t="shared" si="47"/>
        <v>84272.56</v>
      </c>
      <c r="L224" s="121">
        <v>1.6222000000000001</v>
      </c>
      <c r="M224" s="121">
        <f t="shared" si="48"/>
        <v>1350.19</v>
      </c>
      <c r="N224" s="122">
        <v>0</v>
      </c>
      <c r="O224" s="122">
        <f t="shared" si="49"/>
        <v>0</v>
      </c>
      <c r="P224" s="123">
        <f t="shared" si="50"/>
        <v>1229165.5900000001</v>
      </c>
      <c r="Q224" s="124">
        <v>592470</v>
      </c>
      <c r="R224" s="125">
        <v>536996228.03171003</v>
      </c>
      <c r="S224" s="126">
        <f t="shared" si="51"/>
        <v>14288806.970211752</v>
      </c>
      <c r="T224" s="127">
        <v>0</v>
      </c>
      <c r="U224" s="128">
        <f t="shared" si="52"/>
        <v>636695.59000000008</v>
      </c>
      <c r="V224" s="134">
        <v>0</v>
      </c>
      <c r="W224" s="150">
        <f t="shared" si="53"/>
        <v>0</v>
      </c>
      <c r="X224" s="130">
        <f t="shared" si="54"/>
        <v>636695.59</v>
      </c>
      <c r="Y224" s="131"/>
      <c r="Z224" s="132">
        <f t="shared" si="55"/>
        <v>1229165.5899999999</v>
      </c>
      <c r="AA224" s="25"/>
      <c r="AB224" s="26"/>
      <c r="AC224" s="26">
        <v>521</v>
      </c>
      <c r="AD224" s="26" t="s">
        <v>245</v>
      </c>
      <c r="AE224" s="24">
        <v>1229165.5900000001</v>
      </c>
      <c r="AF224" s="24">
        <f t="shared" si="43"/>
        <v>1229165.5899999999</v>
      </c>
      <c r="AG224" s="24">
        <f t="shared" si="56"/>
        <v>0</v>
      </c>
    </row>
    <row r="225" spans="1:33" s="27" customFormat="1" ht="16.5" x14ac:dyDescent="0.25">
      <c r="A225" s="28">
        <v>523</v>
      </c>
      <c r="B225" s="27" t="s">
        <v>246</v>
      </c>
      <c r="C225" s="27" t="b">
        <f t="shared" si="44"/>
        <v>1</v>
      </c>
      <c r="D225" s="135">
        <v>523</v>
      </c>
      <c r="E225" s="133" t="s">
        <v>246</v>
      </c>
      <c r="F225" s="120">
        <v>850.92</v>
      </c>
      <c r="G225" s="121">
        <f t="shared" si="45"/>
        <v>3629718.39</v>
      </c>
      <c r="H225" s="121">
        <v>301.49064999999996</v>
      </c>
      <c r="I225" s="121">
        <f t="shared" si="46"/>
        <v>721443.01</v>
      </c>
      <c r="J225" s="121">
        <v>156.81310000000002</v>
      </c>
      <c r="K225" s="121">
        <f t="shared" si="47"/>
        <v>342611.53</v>
      </c>
      <c r="L225" s="121">
        <v>6.8851000000000004</v>
      </c>
      <c r="M225" s="121">
        <f t="shared" si="48"/>
        <v>5730.61</v>
      </c>
      <c r="N225" s="122">
        <v>0</v>
      </c>
      <c r="O225" s="122">
        <f t="shared" si="49"/>
        <v>0</v>
      </c>
      <c r="P225" s="123">
        <f t="shared" si="50"/>
        <v>4699503.540000001</v>
      </c>
      <c r="Q225" s="124">
        <v>1225744</v>
      </c>
      <c r="R225" s="125">
        <v>1131484119.3133099</v>
      </c>
      <c r="S225" s="126">
        <f t="shared" si="51"/>
        <v>3752965.8691349467</v>
      </c>
      <c r="T225" s="127">
        <v>2074623.44</v>
      </c>
      <c r="U225" s="128">
        <f t="shared" si="52"/>
        <v>5548382.9800000004</v>
      </c>
      <c r="V225" s="134">
        <v>1015309.3023999995</v>
      </c>
      <c r="W225" s="150">
        <f t="shared" si="53"/>
        <v>812247.44191999966</v>
      </c>
      <c r="X225" s="130">
        <f t="shared" si="54"/>
        <v>6360630.4199999999</v>
      </c>
      <c r="Y225" s="131"/>
      <c r="Z225" s="132">
        <f t="shared" si="55"/>
        <v>7586374.4199999999</v>
      </c>
      <c r="AA225" s="25"/>
      <c r="AB225" s="26"/>
      <c r="AC225" s="26">
        <v>523</v>
      </c>
      <c r="AD225" s="26" t="s">
        <v>246</v>
      </c>
      <c r="AE225" s="24">
        <v>7586373.54</v>
      </c>
      <c r="AF225" s="24">
        <f t="shared" si="43"/>
        <v>7586374.4199999999</v>
      </c>
      <c r="AG225" s="24">
        <f t="shared" si="56"/>
        <v>0.87999999988824129</v>
      </c>
    </row>
    <row r="226" spans="1:33" s="27" customFormat="1" ht="16.5" x14ac:dyDescent="0.25">
      <c r="A226" s="28">
        <v>525</v>
      </c>
      <c r="B226" s="27" t="s">
        <v>247</v>
      </c>
      <c r="C226" s="27" t="b">
        <f t="shared" si="44"/>
        <v>1</v>
      </c>
      <c r="D226" s="135">
        <v>525</v>
      </c>
      <c r="E226" s="133" t="s">
        <v>247</v>
      </c>
      <c r="F226" s="120">
        <v>240.33</v>
      </c>
      <c r="G226" s="121">
        <f t="shared" si="45"/>
        <v>1025161.26</v>
      </c>
      <c r="H226" s="121">
        <v>126.7711</v>
      </c>
      <c r="I226" s="121">
        <f t="shared" si="46"/>
        <v>303353.09999999998</v>
      </c>
      <c r="J226" s="121">
        <v>70.266900000000007</v>
      </c>
      <c r="K226" s="121">
        <f t="shared" si="47"/>
        <v>153521.93</v>
      </c>
      <c r="L226" s="121">
        <v>3.7887</v>
      </c>
      <c r="M226" s="121">
        <f t="shared" si="48"/>
        <v>3153.41</v>
      </c>
      <c r="N226" s="122">
        <v>0</v>
      </c>
      <c r="O226" s="122">
        <f t="shared" si="49"/>
        <v>0</v>
      </c>
      <c r="P226" s="123">
        <f t="shared" si="50"/>
        <v>1485189.6999999997</v>
      </c>
      <c r="Q226" s="124">
        <v>776073</v>
      </c>
      <c r="R226" s="125">
        <v>711885881.55503404</v>
      </c>
      <c r="S226" s="126">
        <f t="shared" si="51"/>
        <v>5615521.8465015609</v>
      </c>
      <c r="T226" s="127">
        <v>350518.43</v>
      </c>
      <c r="U226" s="128">
        <f t="shared" si="52"/>
        <v>1059635.1299999997</v>
      </c>
      <c r="V226" s="134">
        <v>0</v>
      </c>
      <c r="W226" s="150">
        <f t="shared" si="53"/>
        <v>0</v>
      </c>
      <c r="X226" s="130">
        <f t="shared" si="54"/>
        <v>1059635.1299999999</v>
      </c>
      <c r="Y226" s="131"/>
      <c r="Z226" s="132">
        <f t="shared" si="55"/>
        <v>1835708.13</v>
      </c>
      <c r="AA226" s="25"/>
      <c r="AB226" s="26"/>
      <c r="AC226" s="26">
        <v>525</v>
      </c>
      <c r="AD226" s="26" t="s">
        <v>247</v>
      </c>
      <c r="AE226" s="24">
        <v>1835708.13</v>
      </c>
      <c r="AF226" s="24">
        <f t="shared" si="43"/>
        <v>1835708.13</v>
      </c>
      <c r="AG226" s="24">
        <f t="shared" si="56"/>
        <v>0</v>
      </c>
    </row>
    <row r="227" spans="1:33" s="27" customFormat="1" ht="16.5" x14ac:dyDescent="0.25">
      <c r="A227" s="28">
        <v>527</v>
      </c>
      <c r="B227" s="27" t="s">
        <v>248</v>
      </c>
      <c r="C227" s="27" t="b">
        <f t="shared" si="44"/>
        <v>1</v>
      </c>
      <c r="D227" s="135">
        <v>527</v>
      </c>
      <c r="E227" s="133" t="s">
        <v>248</v>
      </c>
      <c r="F227" s="120">
        <v>107.78</v>
      </c>
      <c r="G227" s="121">
        <f t="shared" si="45"/>
        <v>459750.68</v>
      </c>
      <c r="H227" s="121">
        <v>22</v>
      </c>
      <c r="I227" s="121">
        <f t="shared" si="46"/>
        <v>52644.24</v>
      </c>
      <c r="J227" s="121">
        <v>24.422899999999998</v>
      </c>
      <c r="K227" s="121">
        <f t="shared" si="47"/>
        <v>53360.13</v>
      </c>
      <c r="L227" s="121">
        <v>0</v>
      </c>
      <c r="M227" s="121">
        <f t="shared" si="48"/>
        <v>0</v>
      </c>
      <c r="N227" s="122">
        <v>0</v>
      </c>
      <c r="O227" s="122">
        <f t="shared" si="49"/>
        <v>0</v>
      </c>
      <c r="P227" s="123">
        <f t="shared" si="50"/>
        <v>565755.04999999993</v>
      </c>
      <c r="Q227" s="124">
        <v>312780</v>
      </c>
      <c r="R227" s="125">
        <v>283982533.96278799</v>
      </c>
      <c r="S227" s="126">
        <f t="shared" si="51"/>
        <v>12908296.998308545</v>
      </c>
      <c r="T227" s="127">
        <v>0</v>
      </c>
      <c r="U227" s="128">
        <f t="shared" si="52"/>
        <v>252975.04999999993</v>
      </c>
      <c r="V227" s="134">
        <v>0</v>
      </c>
      <c r="W227" s="150">
        <f t="shared" si="53"/>
        <v>0</v>
      </c>
      <c r="X227" s="130">
        <f t="shared" si="54"/>
        <v>252975.05</v>
      </c>
      <c r="Y227" s="131"/>
      <c r="Z227" s="132">
        <f t="shared" si="55"/>
        <v>565755.05000000005</v>
      </c>
      <c r="AA227" s="25"/>
      <c r="AB227" s="26"/>
      <c r="AC227" s="26">
        <v>527</v>
      </c>
      <c r="AD227" s="26" t="s">
        <v>248</v>
      </c>
      <c r="AE227" s="24">
        <v>565755.05000000005</v>
      </c>
      <c r="AF227" s="24">
        <f t="shared" si="43"/>
        <v>565755.05000000005</v>
      </c>
      <c r="AG227" s="24">
        <f t="shared" si="56"/>
        <v>0</v>
      </c>
    </row>
    <row r="228" spans="1:33" s="27" customFormat="1" ht="16.5" x14ac:dyDescent="0.25">
      <c r="A228" s="28">
        <v>531</v>
      </c>
      <c r="B228" s="27" t="s">
        <v>249</v>
      </c>
      <c r="C228" s="27" t="b">
        <f t="shared" si="44"/>
        <v>1</v>
      </c>
      <c r="D228" s="135">
        <v>531</v>
      </c>
      <c r="E228" s="133" t="s">
        <v>249</v>
      </c>
      <c r="F228" s="120">
        <v>247.02</v>
      </c>
      <c r="G228" s="121">
        <f t="shared" si="45"/>
        <v>1053698.3899999999</v>
      </c>
      <c r="H228" s="121">
        <v>48.821449999999999</v>
      </c>
      <c r="I228" s="121">
        <f t="shared" si="46"/>
        <v>116825.82</v>
      </c>
      <c r="J228" s="121">
        <v>46.590899999999998</v>
      </c>
      <c r="K228" s="121">
        <f t="shared" si="47"/>
        <v>101793.66</v>
      </c>
      <c r="L228" s="121">
        <v>1.0444</v>
      </c>
      <c r="M228" s="121">
        <f t="shared" si="48"/>
        <v>869.28</v>
      </c>
      <c r="N228" s="122">
        <v>0.67499999999999993</v>
      </c>
      <c r="O228" s="122">
        <f t="shared" si="49"/>
        <v>2879.3069999999998</v>
      </c>
      <c r="P228" s="123">
        <f t="shared" si="50"/>
        <v>1276066.4569999999</v>
      </c>
      <c r="Q228" s="124">
        <v>949944</v>
      </c>
      <c r="R228" s="125">
        <v>860428881.38393104</v>
      </c>
      <c r="S228" s="126">
        <f t="shared" si="51"/>
        <v>17623992.761049315</v>
      </c>
      <c r="T228" s="127">
        <v>0</v>
      </c>
      <c r="U228" s="128">
        <f t="shared" si="52"/>
        <v>326122.45699999994</v>
      </c>
      <c r="V228" s="134">
        <v>345422.42399999988</v>
      </c>
      <c r="W228" s="150">
        <f t="shared" si="53"/>
        <v>276337.93919999991</v>
      </c>
      <c r="X228" s="130">
        <f t="shared" si="54"/>
        <v>602460.4</v>
      </c>
      <c r="Y228" s="131"/>
      <c r="Z228" s="132">
        <f t="shared" si="55"/>
        <v>1552404.4</v>
      </c>
      <c r="AA228" s="25"/>
      <c r="AB228" s="26"/>
      <c r="AC228" s="26">
        <v>531</v>
      </c>
      <c r="AD228" s="26" t="s">
        <v>249</v>
      </c>
      <c r="AE228" s="24">
        <v>1552404.52</v>
      </c>
      <c r="AF228" s="24">
        <f t="shared" si="43"/>
        <v>1552404.4</v>
      </c>
      <c r="AG228" s="24">
        <f t="shared" si="56"/>
        <v>-0.12000000011175871</v>
      </c>
    </row>
    <row r="229" spans="1:33" s="27" customFormat="1" ht="16.5" x14ac:dyDescent="0.25">
      <c r="A229" s="28">
        <v>532</v>
      </c>
      <c r="B229" s="27" t="s">
        <v>250</v>
      </c>
      <c r="C229" s="27" t="b">
        <f t="shared" si="44"/>
        <v>1</v>
      </c>
      <c r="D229" s="135">
        <v>532</v>
      </c>
      <c r="E229" s="133" t="s">
        <v>250</v>
      </c>
      <c r="F229" s="120">
        <v>402.67</v>
      </c>
      <c r="G229" s="121">
        <f t="shared" si="45"/>
        <v>1717645.26</v>
      </c>
      <c r="H229" s="121">
        <v>198.12610000000001</v>
      </c>
      <c r="I229" s="121">
        <f t="shared" si="46"/>
        <v>474099.91</v>
      </c>
      <c r="J229" s="121">
        <v>98.625100000000003</v>
      </c>
      <c r="K229" s="121">
        <f t="shared" si="47"/>
        <v>215480.06</v>
      </c>
      <c r="L229" s="121">
        <v>4.6307</v>
      </c>
      <c r="M229" s="121">
        <f t="shared" si="48"/>
        <v>3854.22</v>
      </c>
      <c r="N229" s="122">
        <v>0</v>
      </c>
      <c r="O229" s="122">
        <f t="shared" si="49"/>
        <v>0</v>
      </c>
      <c r="P229" s="123">
        <f t="shared" si="50"/>
        <v>2411079.4500000002</v>
      </c>
      <c r="Q229" s="124">
        <v>1282630</v>
      </c>
      <c r="R229" s="125">
        <v>1205728179.2051699</v>
      </c>
      <c r="S229" s="126">
        <f t="shared" si="51"/>
        <v>6085660.4920056965</v>
      </c>
      <c r="T229" s="127">
        <v>341958.66</v>
      </c>
      <c r="U229" s="128">
        <f t="shared" si="52"/>
        <v>1470408.11</v>
      </c>
      <c r="V229" s="134">
        <v>0</v>
      </c>
      <c r="W229" s="150">
        <f t="shared" si="53"/>
        <v>0</v>
      </c>
      <c r="X229" s="130">
        <f t="shared" si="54"/>
        <v>1470408.11</v>
      </c>
      <c r="Y229" s="131"/>
      <c r="Z229" s="132">
        <f t="shared" si="55"/>
        <v>2753038.1100000003</v>
      </c>
      <c r="AA229" s="25"/>
      <c r="AB229" s="26"/>
      <c r="AC229" s="26">
        <v>532</v>
      </c>
      <c r="AD229" s="26" t="s">
        <v>250</v>
      </c>
      <c r="AE229" s="24">
        <v>2753038.11</v>
      </c>
      <c r="AF229" s="24">
        <f t="shared" si="43"/>
        <v>2753038.1100000003</v>
      </c>
      <c r="AG229" s="24">
        <f t="shared" si="56"/>
        <v>0</v>
      </c>
    </row>
    <row r="230" spans="1:33" s="27" customFormat="1" ht="16.5" x14ac:dyDescent="0.25">
      <c r="A230" s="28">
        <v>535</v>
      </c>
      <c r="B230" s="27" t="s">
        <v>251</v>
      </c>
      <c r="C230" s="27" t="b">
        <f t="shared" si="44"/>
        <v>1</v>
      </c>
      <c r="D230" s="135">
        <v>535</v>
      </c>
      <c r="E230" s="133" t="s">
        <v>251</v>
      </c>
      <c r="F230" s="120">
        <v>242.12</v>
      </c>
      <c r="G230" s="121">
        <f t="shared" si="45"/>
        <v>1032796.76</v>
      </c>
      <c r="H230" s="121">
        <v>90.847049999999996</v>
      </c>
      <c r="I230" s="121">
        <f t="shared" si="46"/>
        <v>217389.72</v>
      </c>
      <c r="J230" s="121">
        <v>56.894600000000004</v>
      </c>
      <c r="K230" s="121">
        <f t="shared" si="47"/>
        <v>124305.60000000001</v>
      </c>
      <c r="L230" s="121">
        <v>0</v>
      </c>
      <c r="M230" s="121">
        <f t="shared" si="48"/>
        <v>0</v>
      </c>
      <c r="N230" s="122">
        <v>0</v>
      </c>
      <c r="O230" s="122">
        <f t="shared" si="49"/>
        <v>0</v>
      </c>
      <c r="P230" s="123">
        <f t="shared" si="50"/>
        <v>1374492.08</v>
      </c>
      <c r="Q230" s="124">
        <v>261517</v>
      </c>
      <c r="R230" s="125">
        <v>259092317.783784</v>
      </c>
      <c r="S230" s="126">
        <f t="shared" si="51"/>
        <v>2851961.8169636112</v>
      </c>
      <c r="T230" s="127">
        <v>806034.89</v>
      </c>
      <c r="U230" s="128">
        <f t="shared" si="52"/>
        <v>1919009.9700000002</v>
      </c>
      <c r="V230" s="134">
        <v>454428.38880000031</v>
      </c>
      <c r="W230" s="150">
        <f t="shared" si="53"/>
        <v>363542.71104000026</v>
      </c>
      <c r="X230" s="130">
        <f t="shared" si="54"/>
        <v>2282552.6800000002</v>
      </c>
      <c r="Y230" s="131"/>
      <c r="Z230" s="132">
        <f t="shared" si="55"/>
        <v>2544069.6800000002</v>
      </c>
      <c r="AA230" s="25"/>
      <c r="AB230" s="26"/>
      <c r="AC230" s="26">
        <v>535</v>
      </c>
      <c r="AD230" s="26" t="s">
        <v>251</v>
      </c>
      <c r="AE230" s="24">
        <v>2544070.56</v>
      </c>
      <c r="AF230" s="24">
        <f t="shared" si="43"/>
        <v>2544069.6800000002</v>
      </c>
      <c r="AG230" s="24">
        <f t="shared" si="56"/>
        <v>-0.87999999988824129</v>
      </c>
    </row>
    <row r="231" spans="1:33" s="27" customFormat="1" ht="16.5" x14ac:dyDescent="0.25">
      <c r="A231" s="28">
        <v>537</v>
      </c>
      <c r="B231" s="27" t="s">
        <v>252</v>
      </c>
      <c r="C231" s="27" t="b">
        <f t="shared" si="44"/>
        <v>1</v>
      </c>
      <c r="D231" s="135">
        <v>537</v>
      </c>
      <c r="E231" s="133" t="s">
        <v>252</v>
      </c>
      <c r="F231" s="120">
        <v>217</v>
      </c>
      <c r="G231" s="121">
        <f t="shared" si="45"/>
        <v>925643.88</v>
      </c>
      <c r="H231" s="121">
        <v>57.619500000000002</v>
      </c>
      <c r="I231" s="121">
        <f t="shared" si="46"/>
        <v>137878.85</v>
      </c>
      <c r="J231" s="121">
        <v>33.240200000000002</v>
      </c>
      <c r="K231" s="121">
        <f t="shared" si="47"/>
        <v>72624.52</v>
      </c>
      <c r="L231" s="121">
        <v>0</v>
      </c>
      <c r="M231" s="121">
        <f t="shared" si="48"/>
        <v>0</v>
      </c>
      <c r="N231" s="122">
        <v>0</v>
      </c>
      <c r="O231" s="122">
        <f t="shared" si="49"/>
        <v>0</v>
      </c>
      <c r="P231" s="123">
        <f t="shared" si="50"/>
        <v>1136147.25</v>
      </c>
      <c r="Q231" s="124">
        <v>2337640</v>
      </c>
      <c r="R231" s="125">
        <v>2104698121.812</v>
      </c>
      <c r="S231" s="126">
        <f t="shared" si="51"/>
        <v>36527531.856611043</v>
      </c>
      <c r="T231" s="127">
        <v>0</v>
      </c>
      <c r="U231" s="128">
        <f t="shared" si="52"/>
        <v>0</v>
      </c>
      <c r="V231" s="134">
        <v>0</v>
      </c>
      <c r="W231" s="150" t="str">
        <f t="shared" si="53"/>
        <v>0</v>
      </c>
      <c r="X231" s="130">
        <f t="shared" si="54"/>
        <v>0</v>
      </c>
      <c r="Y231" s="131"/>
      <c r="Z231" s="132">
        <f t="shared" si="55"/>
        <v>2337640</v>
      </c>
      <c r="AA231" s="25"/>
      <c r="AB231" s="26"/>
      <c r="AC231" s="26">
        <v>537</v>
      </c>
      <c r="AD231" s="26" t="s">
        <v>252</v>
      </c>
      <c r="AE231" s="24">
        <v>2337640</v>
      </c>
      <c r="AF231" s="24">
        <f t="shared" si="43"/>
        <v>2337640</v>
      </c>
      <c r="AG231" s="24">
        <f t="shared" si="56"/>
        <v>0</v>
      </c>
    </row>
    <row r="232" spans="1:33" s="27" customFormat="1" ht="16.5" x14ac:dyDescent="0.25">
      <c r="A232" s="28">
        <v>539</v>
      </c>
      <c r="B232" s="27" t="s">
        <v>253</v>
      </c>
      <c r="C232" s="27" t="b">
        <f t="shared" si="44"/>
        <v>1</v>
      </c>
      <c r="D232" s="135">
        <v>539</v>
      </c>
      <c r="E232" s="133" t="s">
        <v>253</v>
      </c>
      <c r="F232" s="120">
        <v>129</v>
      </c>
      <c r="G232" s="121">
        <f t="shared" si="45"/>
        <v>550267.56000000006</v>
      </c>
      <c r="H232" s="121">
        <v>49.451899999999995</v>
      </c>
      <c r="I232" s="121">
        <f t="shared" si="46"/>
        <v>118334.44</v>
      </c>
      <c r="J232" s="121">
        <v>34.466000000000001</v>
      </c>
      <c r="K232" s="121">
        <f t="shared" si="47"/>
        <v>75302.7</v>
      </c>
      <c r="L232" s="121">
        <v>0</v>
      </c>
      <c r="M232" s="121">
        <f t="shared" si="48"/>
        <v>0</v>
      </c>
      <c r="N232" s="122">
        <v>0</v>
      </c>
      <c r="O232" s="122">
        <f t="shared" si="49"/>
        <v>0</v>
      </c>
      <c r="P232" s="123">
        <f t="shared" si="50"/>
        <v>743904.7</v>
      </c>
      <c r="Q232" s="124">
        <v>244132</v>
      </c>
      <c r="R232" s="125">
        <v>222792517.32247299</v>
      </c>
      <c r="S232" s="126">
        <f t="shared" si="51"/>
        <v>4505236.7517218348</v>
      </c>
      <c r="T232" s="127">
        <v>258074.69</v>
      </c>
      <c r="U232" s="128">
        <f t="shared" si="52"/>
        <v>757847.3899999999</v>
      </c>
      <c r="V232" s="134">
        <v>98665.977200000081</v>
      </c>
      <c r="W232" s="150">
        <f t="shared" si="53"/>
        <v>78932.781760000071</v>
      </c>
      <c r="X232" s="130">
        <f t="shared" si="54"/>
        <v>836780.17</v>
      </c>
      <c r="Y232" s="131"/>
      <c r="Z232" s="132">
        <f t="shared" si="55"/>
        <v>1080912.17</v>
      </c>
      <c r="AA232" s="25"/>
      <c r="AB232" s="26"/>
      <c r="AC232" s="26">
        <v>539</v>
      </c>
      <c r="AD232" s="26" t="s">
        <v>253</v>
      </c>
      <c r="AE232" s="24">
        <v>1080912.17</v>
      </c>
      <c r="AF232" s="24">
        <f t="shared" si="43"/>
        <v>1080912.17</v>
      </c>
      <c r="AG232" s="24">
        <f t="shared" si="56"/>
        <v>0</v>
      </c>
    </row>
    <row r="233" spans="1:33" s="27" customFormat="1" ht="16.5" x14ac:dyDescent="0.25">
      <c r="A233" s="28">
        <v>543</v>
      </c>
      <c r="B233" s="27" t="s">
        <v>254</v>
      </c>
      <c r="C233" s="27" t="b">
        <f t="shared" si="44"/>
        <v>1</v>
      </c>
      <c r="D233" s="135">
        <v>543</v>
      </c>
      <c r="E233" s="133" t="s">
        <v>254</v>
      </c>
      <c r="F233" s="120">
        <v>599.38</v>
      </c>
      <c r="G233" s="121">
        <f t="shared" si="45"/>
        <v>2556739.2999999998</v>
      </c>
      <c r="H233" s="121">
        <v>208.09370000000001</v>
      </c>
      <c r="I233" s="121">
        <f t="shared" si="46"/>
        <v>497951.58</v>
      </c>
      <c r="J233" s="121">
        <v>116.87179999999999</v>
      </c>
      <c r="K233" s="121">
        <f t="shared" si="47"/>
        <v>255346.18</v>
      </c>
      <c r="L233" s="121">
        <v>3</v>
      </c>
      <c r="M233" s="121">
        <f t="shared" si="48"/>
        <v>2496.96</v>
      </c>
      <c r="N233" s="122">
        <v>0</v>
      </c>
      <c r="O233" s="122">
        <f t="shared" si="49"/>
        <v>0</v>
      </c>
      <c r="P233" s="123">
        <f t="shared" si="50"/>
        <v>3312534.02</v>
      </c>
      <c r="Q233" s="124">
        <v>2494360</v>
      </c>
      <c r="R233" s="125">
        <v>2246402380.5862098</v>
      </c>
      <c r="S233" s="126">
        <f t="shared" si="51"/>
        <v>10795148.438353539</v>
      </c>
      <c r="T233" s="127">
        <v>0</v>
      </c>
      <c r="U233" s="128">
        <f t="shared" si="52"/>
        <v>818174.02</v>
      </c>
      <c r="V233" s="134">
        <v>265384.3712000004</v>
      </c>
      <c r="W233" s="150">
        <f t="shared" si="53"/>
        <v>212307.49696000034</v>
      </c>
      <c r="X233" s="130">
        <f t="shared" si="54"/>
        <v>1030481.52</v>
      </c>
      <c r="Y233" s="131"/>
      <c r="Z233" s="132">
        <f t="shared" si="55"/>
        <v>3524841.52</v>
      </c>
      <c r="AA233" s="25"/>
      <c r="AB233" s="26"/>
      <c r="AC233" s="26">
        <v>543</v>
      </c>
      <c r="AD233" s="26" t="s">
        <v>254</v>
      </c>
      <c r="AE233" s="24">
        <v>3524841.52</v>
      </c>
      <c r="AF233" s="24">
        <f t="shared" si="43"/>
        <v>3524841.52</v>
      </c>
      <c r="AG233" s="24">
        <f t="shared" si="56"/>
        <v>0</v>
      </c>
    </row>
    <row r="234" spans="1:33" s="27" customFormat="1" ht="16.5" x14ac:dyDescent="0.25">
      <c r="A234" s="28">
        <v>545</v>
      </c>
      <c r="B234" s="27" t="s">
        <v>255</v>
      </c>
      <c r="C234" s="27" t="b">
        <f t="shared" si="44"/>
        <v>1</v>
      </c>
      <c r="D234" s="135">
        <v>545</v>
      </c>
      <c r="E234" s="133" t="s">
        <v>255</v>
      </c>
      <c r="F234" s="120">
        <v>367</v>
      </c>
      <c r="G234" s="121">
        <f t="shared" si="45"/>
        <v>1565489.88</v>
      </c>
      <c r="H234" s="121">
        <v>98.081099999999992</v>
      </c>
      <c r="I234" s="121">
        <f t="shared" si="46"/>
        <v>234700.23</v>
      </c>
      <c r="J234" s="121">
        <v>56.910699999999999</v>
      </c>
      <c r="K234" s="121">
        <f t="shared" si="47"/>
        <v>124340.77</v>
      </c>
      <c r="L234" s="121">
        <v>3</v>
      </c>
      <c r="M234" s="121">
        <f t="shared" si="48"/>
        <v>2496.96</v>
      </c>
      <c r="N234" s="122">
        <v>0</v>
      </c>
      <c r="O234" s="122">
        <f t="shared" si="49"/>
        <v>0</v>
      </c>
      <c r="P234" s="123">
        <f t="shared" si="50"/>
        <v>1927027.8399999999</v>
      </c>
      <c r="Q234" s="124">
        <v>812857</v>
      </c>
      <c r="R234" s="125">
        <v>773182896.05156398</v>
      </c>
      <c r="S234" s="126">
        <f t="shared" si="51"/>
        <v>7883097.722716854</v>
      </c>
      <c r="T234" s="127">
        <v>0</v>
      </c>
      <c r="U234" s="128">
        <f t="shared" si="52"/>
        <v>1114170.8399999999</v>
      </c>
      <c r="V234" s="134">
        <v>333932.63320000004</v>
      </c>
      <c r="W234" s="150">
        <f t="shared" si="53"/>
        <v>267146.10656000004</v>
      </c>
      <c r="X234" s="130">
        <f t="shared" si="54"/>
        <v>1381316.95</v>
      </c>
      <c r="Y234" s="131"/>
      <c r="Z234" s="132">
        <f t="shared" si="55"/>
        <v>2194173.9500000002</v>
      </c>
      <c r="AA234" s="25"/>
      <c r="AB234" s="26"/>
      <c r="AC234" s="26">
        <v>545</v>
      </c>
      <c r="AD234" s="26" t="s">
        <v>255</v>
      </c>
      <c r="AE234" s="24">
        <v>2194173.9500000002</v>
      </c>
      <c r="AF234" s="24">
        <f t="shared" si="43"/>
        <v>2194173.9500000002</v>
      </c>
      <c r="AG234" s="24">
        <f t="shared" si="56"/>
        <v>0</v>
      </c>
    </row>
    <row r="235" spans="1:33" s="27" customFormat="1" ht="16.5" x14ac:dyDescent="0.25">
      <c r="A235" s="28">
        <v>547</v>
      </c>
      <c r="B235" s="27" t="s">
        <v>256</v>
      </c>
      <c r="C235" s="27" t="b">
        <f t="shared" si="44"/>
        <v>1</v>
      </c>
      <c r="D235" s="135">
        <v>547</v>
      </c>
      <c r="E235" s="133" t="s">
        <v>256</v>
      </c>
      <c r="F235" s="120">
        <v>322</v>
      </c>
      <c r="G235" s="121">
        <f t="shared" si="45"/>
        <v>1373536.08</v>
      </c>
      <c r="H235" s="121">
        <v>65.289950000000005</v>
      </c>
      <c r="I235" s="121">
        <f t="shared" si="46"/>
        <v>156233.63</v>
      </c>
      <c r="J235" s="121">
        <v>55.355600000000003</v>
      </c>
      <c r="K235" s="121">
        <f t="shared" si="47"/>
        <v>120943.13</v>
      </c>
      <c r="L235" s="121">
        <v>2</v>
      </c>
      <c r="M235" s="121">
        <f t="shared" si="48"/>
        <v>1664.64</v>
      </c>
      <c r="N235" s="122">
        <v>0.15</v>
      </c>
      <c r="O235" s="122">
        <f t="shared" si="49"/>
        <v>639.846</v>
      </c>
      <c r="P235" s="123">
        <f t="shared" si="50"/>
        <v>1653017.3259999997</v>
      </c>
      <c r="Q235" s="124">
        <v>591683</v>
      </c>
      <c r="R235" s="125">
        <v>541382385.80594897</v>
      </c>
      <c r="S235" s="126">
        <f t="shared" si="51"/>
        <v>8291971.2115869122</v>
      </c>
      <c r="T235" s="127">
        <v>0</v>
      </c>
      <c r="U235" s="128">
        <f t="shared" si="52"/>
        <v>1061334.3259999997</v>
      </c>
      <c r="V235" s="134">
        <v>186525.31960000028</v>
      </c>
      <c r="W235" s="150">
        <f t="shared" si="53"/>
        <v>149220.25568000023</v>
      </c>
      <c r="X235" s="130">
        <f t="shared" si="54"/>
        <v>1210554.58</v>
      </c>
      <c r="Y235" s="131"/>
      <c r="Z235" s="132">
        <f t="shared" si="55"/>
        <v>1802237.58</v>
      </c>
      <c r="AA235" s="25"/>
      <c r="AB235" s="26"/>
      <c r="AC235" s="26">
        <v>547</v>
      </c>
      <c r="AD235" s="26" t="s">
        <v>256</v>
      </c>
      <c r="AE235" s="24">
        <v>1802237.71</v>
      </c>
      <c r="AF235" s="24">
        <f t="shared" si="43"/>
        <v>1802237.58</v>
      </c>
      <c r="AG235" s="24">
        <f t="shared" si="56"/>
        <v>-0.12999999988824129</v>
      </c>
    </row>
    <row r="236" spans="1:33" s="27" customFormat="1" ht="16.5" x14ac:dyDescent="0.25">
      <c r="A236" s="28">
        <v>549</v>
      </c>
      <c r="B236" s="27" t="s">
        <v>257</v>
      </c>
      <c r="C236" s="27" t="b">
        <f t="shared" si="44"/>
        <v>1</v>
      </c>
      <c r="D236" s="135">
        <v>549</v>
      </c>
      <c r="E236" s="133" t="s">
        <v>257</v>
      </c>
      <c r="F236" s="120">
        <v>80.08</v>
      </c>
      <c r="G236" s="121">
        <f t="shared" si="45"/>
        <v>341592.45</v>
      </c>
      <c r="H236" s="121">
        <v>42.803449999999998</v>
      </c>
      <c r="I236" s="121">
        <f t="shared" si="46"/>
        <v>102425.23</v>
      </c>
      <c r="J236" s="121">
        <v>15.151</v>
      </c>
      <c r="K236" s="121">
        <f t="shared" si="47"/>
        <v>33102.51</v>
      </c>
      <c r="L236" s="121">
        <v>0</v>
      </c>
      <c r="M236" s="121">
        <f t="shared" si="48"/>
        <v>0</v>
      </c>
      <c r="N236" s="122">
        <v>0</v>
      </c>
      <c r="O236" s="122">
        <f t="shared" si="49"/>
        <v>0</v>
      </c>
      <c r="P236" s="123">
        <f t="shared" si="50"/>
        <v>477120.19</v>
      </c>
      <c r="Q236" s="124">
        <v>140214</v>
      </c>
      <c r="R236" s="125">
        <v>144127793.308312</v>
      </c>
      <c r="S236" s="126">
        <f t="shared" si="51"/>
        <v>3367200.384742632</v>
      </c>
      <c r="T236" s="127">
        <v>331031.67999999999</v>
      </c>
      <c r="U236" s="128">
        <f t="shared" si="52"/>
        <v>667937.87</v>
      </c>
      <c r="V236" s="134">
        <v>189718.48359999992</v>
      </c>
      <c r="W236" s="150">
        <f t="shared" si="53"/>
        <v>151774.78687999994</v>
      </c>
      <c r="X236" s="130">
        <f t="shared" si="54"/>
        <v>819712.66</v>
      </c>
      <c r="Y236" s="131"/>
      <c r="Z236" s="132">
        <f t="shared" si="55"/>
        <v>959926.66</v>
      </c>
      <c r="AA236" s="25"/>
      <c r="AB236" s="26"/>
      <c r="AC236" s="26">
        <v>549</v>
      </c>
      <c r="AD236" s="26" t="s">
        <v>257</v>
      </c>
      <c r="AE236" s="24">
        <v>959927.53</v>
      </c>
      <c r="AF236" s="24">
        <f t="shared" si="43"/>
        <v>959926.66</v>
      </c>
      <c r="AG236" s="24">
        <f t="shared" si="56"/>
        <v>-0.86999999999534339</v>
      </c>
    </row>
    <row r="237" spans="1:33" s="27" customFormat="1" ht="16.5" x14ac:dyDescent="0.25">
      <c r="A237" s="28">
        <v>551</v>
      </c>
      <c r="B237" s="27" t="s">
        <v>258</v>
      </c>
      <c r="C237" s="27" t="b">
        <f t="shared" si="44"/>
        <v>1</v>
      </c>
      <c r="D237" s="135">
        <v>551</v>
      </c>
      <c r="E237" s="133" t="s">
        <v>258</v>
      </c>
      <c r="F237" s="120">
        <v>87</v>
      </c>
      <c r="G237" s="121">
        <f t="shared" si="45"/>
        <v>371110.68</v>
      </c>
      <c r="H237" s="121">
        <v>34.989699999999999</v>
      </c>
      <c r="I237" s="121">
        <f t="shared" si="46"/>
        <v>83727.55</v>
      </c>
      <c r="J237" s="121">
        <v>17.4635</v>
      </c>
      <c r="K237" s="121">
        <f t="shared" si="47"/>
        <v>38154.949999999997</v>
      </c>
      <c r="L237" s="121">
        <v>0</v>
      </c>
      <c r="M237" s="121">
        <f t="shared" si="48"/>
        <v>0</v>
      </c>
      <c r="N237" s="122">
        <v>0</v>
      </c>
      <c r="O237" s="122">
        <f t="shared" si="49"/>
        <v>0</v>
      </c>
      <c r="P237" s="123">
        <f t="shared" si="50"/>
        <v>492993.18</v>
      </c>
      <c r="Q237" s="124">
        <v>460009</v>
      </c>
      <c r="R237" s="125">
        <v>415433197.56326997</v>
      </c>
      <c r="S237" s="126">
        <f t="shared" si="51"/>
        <v>11873013.988781555</v>
      </c>
      <c r="T237" s="127">
        <v>0</v>
      </c>
      <c r="U237" s="128">
        <f t="shared" si="52"/>
        <v>32984.179999999993</v>
      </c>
      <c r="V237" s="134">
        <v>79171.436799999952</v>
      </c>
      <c r="W237" s="150">
        <f t="shared" si="53"/>
        <v>63337.149439999965</v>
      </c>
      <c r="X237" s="130">
        <f t="shared" si="54"/>
        <v>96321.33</v>
      </c>
      <c r="Y237" s="131"/>
      <c r="Z237" s="132">
        <f t="shared" si="55"/>
        <v>556330.32999999996</v>
      </c>
      <c r="AA237" s="25"/>
      <c r="AB237" s="26"/>
      <c r="AC237" s="26">
        <v>551</v>
      </c>
      <c r="AD237" s="26" t="s">
        <v>258</v>
      </c>
      <c r="AE237" s="24">
        <v>556330.32999999996</v>
      </c>
      <c r="AF237" s="24">
        <f t="shared" si="43"/>
        <v>556330.32999999996</v>
      </c>
      <c r="AG237" s="24">
        <f t="shared" si="56"/>
        <v>0</v>
      </c>
    </row>
    <row r="238" spans="1:33" s="27" customFormat="1" ht="16.5" x14ac:dyDescent="0.25">
      <c r="A238" s="28">
        <v>553</v>
      </c>
      <c r="B238" s="27" t="s">
        <v>259</v>
      </c>
      <c r="C238" s="27" t="b">
        <f t="shared" si="44"/>
        <v>1</v>
      </c>
      <c r="D238" s="135">
        <v>553</v>
      </c>
      <c r="E238" s="133" t="s">
        <v>259</v>
      </c>
      <c r="F238" s="120">
        <v>38.04</v>
      </c>
      <c r="G238" s="121">
        <f t="shared" si="45"/>
        <v>162264.95000000001</v>
      </c>
      <c r="H238" s="121">
        <v>3</v>
      </c>
      <c r="I238" s="121">
        <f t="shared" si="46"/>
        <v>7178.76</v>
      </c>
      <c r="J238" s="121">
        <v>7.3017000000000003</v>
      </c>
      <c r="K238" s="121">
        <f t="shared" si="47"/>
        <v>15953.05</v>
      </c>
      <c r="L238" s="121">
        <v>4</v>
      </c>
      <c r="M238" s="121">
        <f t="shared" si="48"/>
        <v>3329.28</v>
      </c>
      <c r="N238" s="122">
        <v>0</v>
      </c>
      <c r="O238" s="122">
        <f t="shared" si="49"/>
        <v>0</v>
      </c>
      <c r="P238" s="123">
        <f t="shared" si="50"/>
        <v>188726.04</v>
      </c>
      <c r="Q238" s="124">
        <v>764424</v>
      </c>
      <c r="R238" s="125">
        <v>687129548.45643902</v>
      </c>
      <c r="S238" s="126">
        <f t="shared" si="51"/>
        <v>229043182.818813</v>
      </c>
      <c r="T238" s="127">
        <v>0</v>
      </c>
      <c r="U238" s="128">
        <f t="shared" si="52"/>
        <v>0</v>
      </c>
      <c r="V238" s="134">
        <v>0</v>
      </c>
      <c r="W238" s="150" t="str">
        <f t="shared" si="53"/>
        <v>0</v>
      </c>
      <c r="X238" s="130">
        <f t="shared" si="54"/>
        <v>0</v>
      </c>
      <c r="Y238" s="131"/>
      <c r="Z238" s="132">
        <f t="shared" si="55"/>
        <v>764424</v>
      </c>
      <c r="AA238" s="25"/>
      <c r="AB238" s="26"/>
      <c r="AC238" s="26">
        <v>553</v>
      </c>
      <c r="AD238" s="26" t="s">
        <v>259</v>
      </c>
      <c r="AE238" s="24">
        <v>764424</v>
      </c>
      <c r="AF238" s="24">
        <f t="shared" si="43"/>
        <v>764424</v>
      </c>
      <c r="AG238" s="24">
        <f t="shared" si="56"/>
        <v>0</v>
      </c>
    </row>
    <row r="239" spans="1:33" s="27" customFormat="1" ht="16.5" x14ac:dyDescent="0.25">
      <c r="A239" s="28">
        <v>555</v>
      </c>
      <c r="B239" s="27" t="s">
        <v>260</v>
      </c>
      <c r="C239" s="27" t="b">
        <f t="shared" si="44"/>
        <v>1</v>
      </c>
      <c r="D239" s="135">
        <v>555</v>
      </c>
      <c r="E239" s="133" t="s">
        <v>260</v>
      </c>
      <c r="F239" s="120">
        <v>1217.72</v>
      </c>
      <c r="G239" s="121">
        <f t="shared" si="45"/>
        <v>5194355.1399999997</v>
      </c>
      <c r="H239" s="121">
        <v>201.6396</v>
      </c>
      <c r="I239" s="121">
        <f t="shared" si="46"/>
        <v>482507.43</v>
      </c>
      <c r="J239" s="121">
        <v>301.78359999999998</v>
      </c>
      <c r="K239" s="121">
        <f t="shared" si="47"/>
        <v>659348.88</v>
      </c>
      <c r="L239" s="121">
        <v>4</v>
      </c>
      <c r="M239" s="121">
        <f t="shared" si="48"/>
        <v>3329.28</v>
      </c>
      <c r="N239" s="122">
        <v>0.15</v>
      </c>
      <c r="O239" s="122">
        <f t="shared" si="49"/>
        <v>639.846</v>
      </c>
      <c r="P239" s="123">
        <f t="shared" si="50"/>
        <v>6340180.5759999994</v>
      </c>
      <c r="Q239" s="124">
        <v>1847094</v>
      </c>
      <c r="R239" s="125">
        <v>1695353451.2886701</v>
      </c>
      <c r="S239" s="126">
        <f t="shared" si="51"/>
        <v>8407839.785878716</v>
      </c>
      <c r="T239" s="127">
        <v>0</v>
      </c>
      <c r="U239" s="128">
        <f t="shared" si="52"/>
        <v>4493086.5759999994</v>
      </c>
      <c r="V239" s="134">
        <v>3097378.3956000004</v>
      </c>
      <c r="W239" s="150">
        <f t="shared" si="53"/>
        <v>2477902.7164800004</v>
      </c>
      <c r="X239" s="130">
        <f t="shared" si="54"/>
        <v>6970989.29</v>
      </c>
      <c r="Y239" s="131"/>
      <c r="Z239" s="132">
        <f t="shared" si="55"/>
        <v>8818083.2899999991</v>
      </c>
      <c r="AA239" s="25"/>
      <c r="AB239" s="26"/>
      <c r="AC239" s="26">
        <v>555</v>
      </c>
      <c r="AD239" s="26" t="s">
        <v>260</v>
      </c>
      <c r="AE239" s="24">
        <v>8818083.3000000007</v>
      </c>
      <c r="AF239" s="24">
        <f t="shared" si="43"/>
        <v>8818083.2899999991</v>
      </c>
      <c r="AG239" s="24">
        <f t="shared" si="56"/>
        <v>-1.0000001639127731E-2</v>
      </c>
    </row>
    <row r="240" spans="1:33" s="27" customFormat="1" ht="16.5" x14ac:dyDescent="0.25">
      <c r="A240" s="28">
        <v>557</v>
      </c>
      <c r="B240" s="27" t="s">
        <v>261</v>
      </c>
      <c r="C240" s="27" t="b">
        <f t="shared" si="44"/>
        <v>1</v>
      </c>
      <c r="D240" s="135">
        <v>557</v>
      </c>
      <c r="E240" s="133" t="s">
        <v>261</v>
      </c>
      <c r="F240" s="120">
        <v>193.17</v>
      </c>
      <c r="G240" s="121">
        <f t="shared" si="45"/>
        <v>823993.68</v>
      </c>
      <c r="H240" s="121">
        <v>55.050750000000001</v>
      </c>
      <c r="I240" s="121">
        <f t="shared" si="46"/>
        <v>131732.04</v>
      </c>
      <c r="J240" s="121">
        <v>60.331299999999999</v>
      </c>
      <c r="K240" s="121">
        <f t="shared" si="47"/>
        <v>131814.24</v>
      </c>
      <c r="L240" s="121">
        <v>0</v>
      </c>
      <c r="M240" s="121">
        <f t="shared" si="48"/>
        <v>0</v>
      </c>
      <c r="N240" s="122">
        <v>0</v>
      </c>
      <c r="O240" s="122">
        <f t="shared" si="49"/>
        <v>0</v>
      </c>
      <c r="P240" s="123">
        <f t="shared" si="50"/>
        <v>1087539.96</v>
      </c>
      <c r="Q240" s="124">
        <v>402046</v>
      </c>
      <c r="R240" s="125">
        <v>386747160.21654701</v>
      </c>
      <c r="S240" s="126">
        <f t="shared" si="51"/>
        <v>7025284.1281280816</v>
      </c>
      <c r="T240" s="127">
        <v>0</v>
      </c>
      <c r="U240" s="128">
        <f t="shared" si="52"/>
        <v>685493.96</v>
      </c>
      <c r="V240" s="134">
        <v>0</v>
      </c>
      <c r="W240" s="150">
        <f t="shared" si="53"/>
        <v>0</v>
      </c>
      <c r="X240" s="130">
        <f t="shared" si="54"/>
        <v>685493.96</v>
      </c>
      <c r="Y240" s="131"/>
      <c r="Z240" s="132">
        <f t="shared" si="55"/>
        <v>1087539.96</v>
      </c>
      <c r="AA240" s="25"/>
      <c r="AB240" s="26"/>
      <c r="AC240" s="26">
        <v>557</v>
      </c>
      <c r="AD240" s="26" t="s">
        <v>261</v>
      </c>
      <c r="AE240" s="24">
        <v>1087539.8400000001</v>
      </c>
      <c r="AF240" s="24">
        <f t="shared" si="43"/>
        <v>1087539.96</v>
      </c>
      <c r="AG240" s="24">
        <f t="shared" si="56"/>
        <v>0.11999999987892807</v>
      </c>
    </row>
    <row r="241" spans="1:33" s="27" customFormat="1" ht="16.5" x14ac:dyDescent="0.25">
      <c r="A241" s="28">
        <v>559</v>
      </c>
      <c r="B241" s="27" t="s">
        <v>262</v>
      </c>
      <c r="C241" s="27" t="b">
        <f t="shared" si="44"/>
        <v>1</v>
      </c>
      <c r="D241" s="135">
        <v>559</v>
      </c>
      <c r="E241" s="133" t="s">
        <v>262</v>
      </c>
      <c r="F241" s="120">
        <v>116</v>
      </c>
      <c r="G241" s="121">
        <f t="shared" si="45"/>
        <v>494814.24</v>
      </c>
      <c r="H241" s="121">
        <v>34.78145</v>
      </c>
      <c r="I241" s="121">
        <f t="shared" si="46"/>
        <v>83229.23</v>
      </c>
      <c r="J241" s="121">
        <v>22.082100000000001</v>
      </c>
      <c r="K241" s="121">
        <f t="shared" si="47"/>
        <v>48245.86</v>
      </c>
      <c r="L241" s="121">
        <v>0</v>
      </c>
      <c r="M241" s="121">
        <f t="shared" si="48"/>
        <v>0</v>
      </c>
      <c r="N241" s="122">
        <v>0</v>
      </c>
      <c r="O241" s="122">
        <f t="shared" si="49"/>
        <v>0</v>
      </c>
      <c r="P241" s="123">
        <f t="shared" si="50"/>
        <v>626289.32999999996</v>
      </c>
      <c r="Q241" s="124">
        <v>202020</v>
      </c>
      <c r="R241" s="125">
        <v>189457335.67377701</v>
      </c>
      <c r="S241" s="126">
        <f t="shared" si="51"/>
        <v>5447079.8564688079</v>
      </c>
      <c r="T241" s="127">
        <v>109117.34</v>
      </c>
      <c r="U241" s="128">
        <f t="shared" si="52"/>
        <v>533386.66999999993</v>
      </c>
      <c r="V241" s="134">
        <v>249532.78839999996</v>
      </c>
      <c r="W241" s="150">
        <f t="shared" si="53"/>
        <v>199626.23071999999</v>
      </c>
      <c r="X241" s="130">
        <f t="shared" si="54"/>
        <v>733012.9</v>
      </c>
      <c r="Y241" s="131"/>
      <c r="Z241" s="132">
        <f t="shared" si="55"/>
        <v>935032.9</v>
      </c>
      <c r="AA241" s="25"/>
      <c r="AB241" s="26"/>
      <c r="AC241" s="26">
        <v>559</v>
      </c>
      <c r="AD241" s="26" t="s">
        <v>262</v>
      </c>
      <c r="AE241" s="24">
        <v>935032.02</v>
      </c>
      <c r="AF241" s="24">
        <f t="shared" si="43"/>
        <v>935032.9</v>
      </c>
      <c r="AG241" s="24">
        <f t="shared" si="56"/>
        <v>0.88000000000465661</v>
      </c>
    </row>
    <row r="242" spans="1:33" s="27" customFormat="1" ht="16.5" x14ac:dyDescent="0.25">
      <c r="A242" s="28">
        <v>561</v>
      </c>
      <c r="B242" s="27" t="s">
        <v>263</v>
      </c>
      <c r="C242" s="27" t="b">
        <f t="shared" si="44"/>
        <v>1</v>
      </c>
      <c r="D242" s="135">
        <v>561</v>
      </c>
      <c r="E242" s="133" t="s">
        <v>263</v>
      </c>
      <c r="F242" s="120">
        <v>0</v>
      </c>
      <c r="G242" s="121">
        <f t="shared" si="45"/>
        <v>0</v>
      </c>
      <c r="H242" s="121">
        <v>0</v>
      </c>
      <c r="I242" s="121">
        <f t="shared" si="46"/>
        <v>0</v>
      </c>
      <c r="J242" s="121">
        <v>0</v>
      </c>
      <c r="K242" s="121">
        <f t="shared" si="47"/>
        <v>0</v>
      </c>
      <c r="L242" s="121">
        <v>0</v>
      </c>
      <c r="M242" s="121">
        <f t="shared" si="48"/>
        <v>0</v>
      </c>
      <c r="N242" s="122">
        <v>0</v>
      </c>
      <c r="O242" s="122">
        <f t="shared" si="49"/>
        <v>0</v>
      </c>
      <c r="P242" s="123">
        <f t="shared" si="50"/>
        <v>0</v>
      </c>
      <c r="Q242" s="124">
        <v>14526</v>
      </c>
      <c r="R242" s="125">
        <v>13127677.0605487</v>
      </c>
      <c r="S242" s="126">
        <f t="shared" si="51"/>
        <v>0</v>
      </c>
      <c r="T242" s="127">
        <v>0</v>
      </c>
      <c r="U242" s="128">
        <f t="shared" si="52"/>
        <v>0</v>
      </c>
      <c r="V242" s="134">
        <v>0</v>
      </c>
      <c r="W242" s="150" t="str">
        <f t="shared" si="53"/>
        <v>0</v>
      </c>
      <c r="X242" s="130">
        <f t="shared" si="54"/>
        <v>0</v>
      </c>
      <c r="Y242" s="131"/>
      <c r="Z242" s="132">
        <f t="shared" si="55"/>
        <v>14526</v>
      </c>
      <c r="AA242" s="25"/>
      <c r="AB242" s="26"/>
      <c r="AC242" s="26">
        <v>561</v>
      </c>
      <c r="AD242" s="26" t="s">
        <v>263</v>
      </c>
      <c r="AE242" s="24">
        <v>14526</v>
      </c>
      <c r="AF242" s="24">
        <f t="shared" si="43"/>
        <v>14526</v>
      </c>
      <c r="AG242" s="24">
        <f t="shared" si="56"/>
        <v>0</v>
      </c>
    </row>
    <row r="243" spans="1:33" s="27" customFormat="1" ht="16.5" x14ac:dyDescent="0.25">
      <c r="A243" s="28">
        <v>563</v>
      </c>
      <c r="B243" s="27" t="s">
        <v>264</v>
      </c>
      <c r="C243" s="27" t="b">
        <f t="shared" si="44"/>
        <v>1</v>
      </c>
      <c r="D243" s="135">
        <v>563</v>
      </c>
      <c r="E243" s="133" t="s">
        <v>264</v>
      </c>
      <c r="F243" s="120">
        <v>166</v>
      </c>
      <c r="G243" s="121">
        <f t="shared" si="45"/>
        <v>708096.24</v>
      </c>
      <c r="H243" s="121">
        <v>31.962350000000001</v>
      </c>
      <c r="I243" s="121">
        <f t="shared" si="46"/>
        <v>76483.350000000006</v>
      </c>
      <c r="J243" s="121">
        <v>32.109400000000001</v>
      </c>
      <c r="K243" s="121">
        <f t="shared" si="47"/>
        <v>70153.899999999994</v>
      </c>
      <c r="L243" s="121">
        <v>0</v>
      </c>
      <c r="M243" s="121">
        <f t="shared" si="48"/>
        <v>0</v>
      </c>
      <c r="N243" s="122">
        <v>0</v>
      </c>
      <c r="O243" s="122">
        <f t="shared" si="49"/>
        <v>0</v>
      </c>
      <c r="P243" s="123">
        <f t="shared" si="50"/>
        <v>854733.49</v>
      </c>
      <c r="Q243" s="124">
        <v>307921</v>
      </c>
      <c r="R243" s="125">
        <v>279648137.30376899</v>
      </c>
      <c r="S243" s="126">
        <f t="shared" si="51"/>
        <v>8749298.3871263843</v>
      </c>
      <c r="T243" s="127">
        <v>0</v>
      </c>
      <c r="U243" s="128">
        <f t="shared" si="52"/>
        <v>546812.49</v>
      </c>
      <c r="V243" s="134">
        <v>224463.07799999998</v>
      </c>
      <c r="W243" s="150">
        <f t="shared" si="53"/>
        <v>179570.46239999999</v>
      </c>
      <c r="X243" s="130">
        <f t="shared" si="54"/>
        <v>726382.95</v>
      </c>
      <c r="Y243" s="131"/>
      <c r="Z243" s="132">
        <f t="shared" si="55"/>
        <v>1034303.95</v>
      </c>
      <c r="AA243" s="25"/>
      <c r="AB243" s="26"/>
      <c r="AC243" s="26">
        <v>563</v>
      </c>
      <c r="AD243" s="26" t="s">
        <v>264</v>
      </c>
      <c r="AE243" s="24">
        <v>1034304.07</v>
      </c>
      <c r="AF243" s="24">
        <f t="shared" si="43"/>
        <v>1034303.95</v>
      </c>
      <c r="AG243" s="24">
        <f t="shared" si="56"/>
        <v>-0.11999999999534339</v>
      </c>
    </row>
    <row r="244" spans="1:33" s="27" customFormat="1" ht="16.5" x14ac:dyDescent="0.25">
      <c r="A244" s="28">
        <v>567</v>
      </c>
      <c r="B244" s="27" t="s">
        <v>265</v>
      </c>
      <c r="C244" s="27" t="b">
        <f t="shared" si="44"/>
        <v>1</v>
      </c>
      <c r="D244" s="135">
        <v>567</v>
      </c>
      <c r="E244" s="133" t="s">
        <v>265</v>
      </c>
      <c r="F244" s="120">
        <v>249</v>
      </c>
      <c r="G244" s="121">
        <f t="shared" si="45"/>
        <v>1062144.3600000001</v>
      </c>
      <c r="H244" s="121">
        <v>119.8236</v>
      </c>
      <c r="I244" s="121">
        <f t="shared" si="46"/>
        <v>286728.28999999998</v>
      </c>
      <c r="J244" s="121">
        <v>73.540300000000002</v>
      </c>
      <c r="K244" s="121">
        <f t="shared" si="47"/>
        <v>160673.79</v>
      </c>
      <c r="L244" s="121">
        <v>0.2316</v>
      </c>
      <c r="M244" s="121">
        <f t="shared" si="48"/>
        <v>192.77</v>
      </c>
      <c r="N244" s="122">
        <v>0</v>
      </c>
      <c r="O244" s="122">
        <f t="shared" si="49"/>
        <v>0</v>
      </c>
      <c r="P244" s="123">
        <f t="shared" si="50"/>
        <v>1509739.2100000002</v>
      </c>
      <c r="Q244" s="124">
        <v>429609</v>
      </c>
      <c r="R244" s="125">
        <v>417935841.67336398</v>
      </c>
      <c r="S244" s="126">
        <f t="shared" si="51"/>
        <v>3487925.9317310113</v>
      </c>
      <c r="T244" s="127">
        <v>894717.8</v>
      </c>
      <c r="U244" s="128">
        <f t="shared" si="52"/>
        <v>1974848.0100000002</v>
      </c>
      <c r="V244" s="134">
        <v>161408.10040000011</v>
      </c>
      <c r="W244" s="150">
        <f t="shared" si="53"/>
        <v>129126.48032000009</v>
      </c>
      <c r="X244" s="130">
        <f t="shared" si="54"/>
        <v>2103974.4900000002</v>
      </c>
      <c r="Y244" s="131"/>
      <c r="Z244" s="132">
        <f t="shared" si="55"/>
        <v>2533583.4900000002</v>
      </c>
      <c r="AA244" s="25"/>
      <c r="AB244" s="26"/>
      <c r="AC244" s="26">
        <v>567</v>
      </c>
      <c r="AD244" s="26" t="s">
        <v>265</v>
      </c>
      <c r="AE244" s="24">
        <v>2533583.4900000002</v>
      </c>
      <c r="AF244" s="24">
        <f t="shared" si="43"/>
        <v>2533583.4900000002</v>
      </c>
      <c r="AG244" s="24">
        <f t="shared" si="56"/>
        <v>0</v>
      </c>
    </row>
    <row r="245" spans="1:33" s="27" customFormat="1" ht="16.5" x14ac:dyDescent="0.25">
      <c r="A245" s="28">
        <v>569</v>
      </c>
      <c r="B245" s="27" t="s">
        <v>266</v>
      </c>
      <c r="C245" s="27" t="b">
        <f t="shared" si="44"/>
        <v>1</v>
      </c>
      <c r="D245" s="135">
        <v>569</v>
      </c>
      <c r="E245" s="133" t="s">
        <v>266</v>
      </c>
      <c r="F245" s="120">
        <v>180</v>
      </c>
      <c r="G245" s="121">
        <f t="shared" si="45"/>
        <v>767815.2</v>
      </c>
      <c r="H245" s="121">
        <v>20</v>
      </c>
      <c r="I245" s="121">
        <f t="shared" si="46"/>
        <v>47858.400000000001</v>
      </c>
      <c r="J245" s="121">
        <v>28.683199999999999</v>
      </c>
      <c r="K245" s="121">
        <f t="shared" si="47"/>
        <v>62668.2</v>
      </c>
      <c r="L245" s="121">
        <v>3</v>
      </c>
      <c r="M245" s="121">
        <f t="shared" si="48"/>
        <v>2496.96</v>
      </c>
      <c r="N245" s="122">
        <v>0</v>
      </c>
      <c r="O245" s="122">
        <f t="shared" si="49"/>
        <v>0</v>
      </c>
      <c r="P245" s="123">
        <f t="shared" si="50"/>
        <v>880838.75999999989</v>
      </c>
      <c r="Q245" s="124">
        <v>361672</v>
      </c>
      <c r="R245" s="125">
        <v>328982318.37543899</v>
      </c>
      <c r="S245" s="126">
        <f t="shared" si="51"/>
        <v>16449115.918771949</v>
      </c>
      <c r="T245" s="127">
        <v>0</v>
      </c>
      <c r="U245" s="128">
        <f t="shared" si="52"/>
        <v>519166.75999999989</v>
      </c>
      <c r="V245" s="134">
        <v>0</v>
      </c>
      <c r="W245" s="150">
        <f t="shared" si="53"/>
        <v>0</v>
      </c>
      <c r="X245" s="130">
        <f t="shared" si="54"/>
        <v>519166.76</v>
      </c>
      <c r="Y245" s="131"/>
      <c r="Z245" s="132">
        <f t="shared" si="55"/>
        <v>880838.76</v>
      </c>
      <c r="AA245" s="25"/>
      <c r="AB245" s="26"/>
      <c r="AC245" s="26">
        <v>569</v>
      </c>
      <c r="AD245" s="26" t="s">
        <v>266</v>
      </c>
      <c r="AE245" s="24">
        <v>880838.76</v>
      </c>
      <c r="AF245" s="24">
        <f t="shared" si="43"/>
        <v>880838.76</v>
      </c>
      <c r="AG245" s="24">
        <f t="shared" si="56"/>
        <v>0</v>
      </c>
    </row>
    <row r="246" spans="1:33" s="27" customFormat="1" ht="16.5" x14ac:dyDescent="0.25">
      <c r="A246" s="28">
        <v>571</v>
      </c>
      <c r="B246" s="27" t="s">
        <v>267</v>
      </c>
      <c r="C246" s="27" t="b">
        <f t="shared" si="44"/>
        <v>1</v>
      </c>
      <c r="D246" s="135">
        <v>571</v>
      </c>
      <c r="E246" s="133" t="s">
        <v>267</v>
      </c>
      <c r="F246" s="120">
        <v>380</v>
      </c>
      <c r="G246" s="121">
        <f t="shared" si="45"/>
        <v>1620943.2</v>
      </c>
      <c r="H246" s="121">
        <v>86.910600000000002</v>
      </c>
      <c r="I246" s="121">
        <f t="shared" si="46"/>
        <v>207970.11</v>
      </c>
      <c r="J246" s="121">
        <v>88.931399999999996</v>
      </c>
      <c r="K246" s="121">
        <f t="shared" si="47"/>
        <v>194300.88</v>
      </c>
      <c r="L246" s="121">
        <v>0</v>
      </c>
      <c r="M246" s="121">
        <f t="shared" si="48"/>
        <v>0</v>
      </c>
      <c r="N246" s="122">
        <v>0</v>
      </c>
      <c r="O246" s="122">
        <f t="shared" si="49"/>
        <v>0</v>
      </c>
      <c r="P246" s="123">
        <f t="shared" si="50"/>
        <v>2023214.19</v>
      </c>
      <c r="Q246" s="124">
        <v>841009</v>
      </c>
      <c r="R246" s="125">
        <v>760523415.57438803</v>
      </c>
      <c r="S246" s="126">
        <f t="shared" si="51"/>
        <v>8750640.4923494719</v>
      </c>
      <c r="T246" s="127">
        <v>0</v>
      </c>
      <c r="U246" s="128">
        <f t="shared" si="52"/>
        <v>1182205.19</v>
      </c>
      <c r="V246" s="134">
        <v>0</v>
      </c>
      <c r="W246" s="150">
        <f t="shared" si="53"/>
        <v>0</v>
      </c>
      <c r="X246" s="130">
        <f t="shared" si="54"/>
        <v>1182205.19</v>
      </c>
      <c r="Y246" s="131"/>
      <c r="Z246" s="132">
        <f t="shared" si="55"/>
        <v>2023214.19</v>
      </c>
      <c r="AA246" s="25"/>
      <c r="AB246" s="26"/>
      <c r="AC246" s="26">
        <v>571</v>
      </c>
      <c r="AD246" s="26" t="s">
        <v>267</v>
      </c>
      <c r="AE246" s="24">
        <v>2023214.19</v>
      </c>
      <c r="AF246" s="24">
        <f t="shared" si="43"/>
        <v>2023214.19</v>
      </c>
      <c r="AG246" s="24">
        <f t="shared" si="56"/>
        <v>0</v>
      </c>
    </row>
    <row r="247" spans="1:33" s="27" customFormat="1" ht="16.5" x14ac:dyDescent="0.25">
      <c r="A247" s="28">
        <v>573</v>
      </c>
      <c r="B247" s="27" t="s">
        <v>268</v>
      </c>
      <c r="C247" s="27" t="b">
        <f t="shared" si="44"/>
        <v>1</v>
      </c>
      <c r="D247" s="135">
        <v>573</v>
      </c>
      <c r="E247" s="133" t="s">
        <v>268</v>
      </c>
      <c r="F247" s="120">
        <v>440.95</v>
      </c>
      <c r="G247" s="121">
        <f t="shared" si="45"/>
        <v>1880933.96</v>
      </c>
      <c r="H247" s="121">
        <v>212.39320000000001</v>
      </c>
      <c r="I247" s="121">
        <f t="shared" si="46"/>
        <v>508239.94</v>
      </c>
      <c r="J247" s="121">
        <v>113.6494</v>
      </c>
      <c r="K247" s="121">
        <f t="shared" si="47"/>
        <v>248305.76</v>
      </c>
      <c r="L247" s="121">
        <v>1.1692</v>
      </c>
      <c r="M247" s="121">
        <f t="shared" si="48"/>
        <v>973.15</v>
      </c>
      <c r="N247" s="122">
        <v>0</v>
      </c>
      <c r="O247" s="122">
        <f t="shared" si="49"/>
        <v>0</v>
      </c>
      <c r="P247" s="123">
        <f t="shared" si="50"/>
        <v>2638452.81</v>
      </c>
      <c r="Q247" s="124">
        <v>569015</v>
      </c>
      <c r="R247" s="125">
        <v>564601198.72392201</v>
      </c>
      <c r="S247" s="126">
        <f t="shared" si="51"/>
        <v>2658282.8392054075</v>
      </c>
      <c r="T247" s="127">
        <v>1975356.44</v>
      </c>
      <c r="U247" s="128">
        <f t="shared" si="52"/>
        <v>4044794.25</v>
      </c>
      <c r="V247" s="134">
        <v>205828.84480000101</v>
      </c>
      <c r="W247" s="150">
        <f t="shared" si="53"/>
        <v>164663.07584000082</v>
      </c>
      <c r="X247" s="130">
        <f t="shared" si="54"/>
        <v>4209457.33</v>
      </c>
      <c r="Y247" s="131"/>
      <c r="Z247" s="132">
        <f t="shared" si="55"/>
        <v>4778472.33</v>
      </c>
      <c r="AA247" s="25"/>
      <c r="AB247" s="26"/>
      <c r="AC247" s="26">
        <v>573</v>
      </c>
      <c r="AD247" s="26" t="s">
        <v>268</v>
      </c>
      <c r="AE247" s="24">
        <v>4778472.33</v>
      </c>
      <c r="AF247" s="24">
        <f t="shared" si="43"/>
        <v>4778472.33</v>
      </c>
      <c r="AG247" s="24">
        <f t="shared" si="56"/>
        <v>0</v>
      </c>
    </row>
    <row r="248" spans="1:33" s="27" customFormat="1" ht="16.5" x14ac:dyDescent="0.25">
      <c r="A248" s="28">
        <v>575</v>
      </c>
      <c r="B248" s="27" t="s">
        <v>269</v>
      </c>
      <c r="C248" s="27" t="b">
        <f t="shared" si="44"/>
        <v>1</v>
      </c>
      <c r="D248" s="135">
        <v>575</v>
      </c>
      <c r="E248" s="133" t="s">
        <v>269</v>
      </c>
      <c r="F248" s="120">
        <v>2854</v>
      </c>
      <c r="G248" s="121">
        <f t="shared" si="45"/>
        <v>12174136.560000001</v>
      </c>
      <c r="H248" s="121">
        <v>96.97645</v>
      </c>
      <c r="I248" s="121">
        <f t="shared" si="46"/>
        <v>232056.89</v>
      </c>
      <c r="J248" s="121">
        <v>503.85679999999996</v>
      </c>
      <c r="K248" s="121">
        <f t="shared" si="47"/>
        <v>1100846.49</v>
      </c>
      <c r="L248" s="121">
        <v>82.188900000000004</v>
      </c>
      <c r="M248" s="121">
        <f t="shared" si="48"/>
        <v>68407.47</v>
      </c>
      <c r="N248" s="122">
        <v>0.6</v>
      </c>
      <c r="O248" s="122">
        <f t="shared" si="49"/>
        <v>2559.384</v>
      </c>
      <c r="P248" s="123">
        <f t="shared" si="50"/>
        <v>13578006.794000002</v>
      </c>
      <c r="Q248" s="124">
        <v>5461276</v>
      </c>
      <c r="R248" s="125">
        <v>4927611846.0861197</v>
      </c>
      <c r="S248" s="126">
        <f t="shared" si="51"/>
        <v>50812458.551391803</v>
      </c>
      <c r="T248" s="127">
        <v>0</v>
      </c>
      <c r="U248" s="128">
        <f t="shared" si="52"/>
        <v>8116730.7940000016</v>
      </c>
      <c r="V248" s="134">
        <v>0</v>
      </c>
      <c r="W248" s="150">
        <f t="shared" si="53"/>
        <v>0</v>
      </c>
      <c r="X248" s="130">
        <f t="shared" si="54"/>
        <v>8116730.79</v>
      </c>
      <c r="Y248" s="131"/>
      <c r="Z248" s="132">
        <f t="shared" si="55"/>
        <v>13578006.789999999</v>
      </c>
      <c r="AA248" s="25"/>
      <c r="AB248" s="26"/>
      <c r="AC248" s="26">
        <v>575</v>
      </c>
      <c r="AD248" s="26" t="s">
        <v>269</v>
      </c>
      <c r="AE248" s="24">
        <v>13578006.67</v>
      </c>
      <c r="AF248" s="24">
        <f t="shared" si="43"/>
        <v>13578006.789999999</v>
      </c>
      <c r="AG248" s="24">
        <f t="shared" si="56"/>
        <v>0.11999999918043613</v>
      </c>
    </row>
    <row r="249" spans="1:33" s="27" customFormat="1" ht="16.5" x14ac:dyDescent="0.25">
      <c r="A249" s="28">
        <v>579</v>
      </c>
      <c r="B249" s="27" t="s">
        <v>270</v>
      </c>
      <c r="C249" s="27" t="b">
        <f t="shared" si="44"/>
        <v>1</v>
      </c>
      <c r="D249" s="135">
        <v>579</v>
      </c>
      <c r="E249" s="133" t="s">
        <v>270</v>
      </c>
      <c r="F249" s="120">
        <v>11</v>
      </c>
      <c r="G249" s="121">
        <f t="shared" si="45"/>
        <v>46922.04</v>
      </c>
      <c r="H249" s="121">
        <v>3</v>
      </c>
      <c r="I249" s="121">
        <f t="shared" si="46"/>
        <v>7178.76</v>
      </c>
      <c r="J249" s="121">
        <v>4</v>
      </c>
      <c r="K249" s="121">
        <f t="shared" si="47"/>
        <v>8739.36</v>
      </c>
      <c r="L249" s="121">
        <v>0</v>
      </c>
      <c r="M249" s="121">
        <f t="shared" si="48"/>
        <v>0</v>
      </c>
      <c r="N249" s="122">
        <v>0</v>
      </c>
      <c r="O249" s="122">
        <f t="shared" si="49"/>
        <v>0</v>
      </c>
      <c r="P249" s="123">
        <f t="shared" si="50"/>
        <v>62840.160000000003</v>
      </c>
      <c r="Q249" s="124">
        <v>52957</v>
      </c>
      <c r="R249" s="125">
        <v>48270258.360824697</v>
      </c>
      <c r="S249" s="126">
        <f t="shared" si="51"/>
        <v>16090086.1202749</v>
      </c>
      <c r="T249" s="127">
        <v>0</v>
      </c>
      <c r="U249" s="128">
        <f t="shared" si="52"/>
        <v>9883.1600000000035</v>
      </c>
      <c r="V249" s="134">
        <v>36760.683200000014</v>
      </c>
      <c r="W249" s="150">
        <f t="shared" si="53"/>
        <v>29408.546560000013</v>
      </c>
      <c r="X249" s="130">
        <f t="shared" si="54"/>
        <v>39291.71</v>
      </c>
      <c r="Y249" s="131"/>
      <c r="Z249" s="132">
        <f t="shared" si="55"/>
        <v>92248.709999999992</v>
      </c>
      <c r="AA249" s="25"/>
      <c r="AB249" s="26"/>
      <c r="AC249" s="26">
        <v>579</v>
      </c>
      <c r="AD249" s="26" t="s">
        <v>270</v>
      </c>
      <c r="AE249" s="24">
        <v>92248.71</v>
      </c>
      <c r="AF249" s="24">
        <f t="shared" si="43"/>
        <v>92248.709999999992</v>
      </c>
      <c r="AG249" s="24">
        <f t="shared" si="56"/>
        <v>0</v>
      </c>
    </row>
    <row r="250" spans="1:33" s="27" customFormat="1" ht="16.5" x14ac:dyDescent="0.25">
      <c r="A250" s="28">
        <v>583</v>
      </c>
      <c r="B250" s="27" t="s">
        <v>271</v>
      </c>
      <c r="C250" s="27" t="b">
        <f t="shared" si="44"/>
        <v>1</v>
      </c>
      <c r="D250" s="135">
        <v>583</v>
      </c>
      <c r="E250" s="133" t="s">
        <v>271</v>
      </c>
      <c r="F250" s="120">
        <v>576.07000000000005</v>
      </c>
      <c r="G250" s="121">
        <f t="shared" si="45"/>
        <v>2457307.23</v>
      </c>
      <c r="H250" s="121">
        <v>142.95325</v>
      </c>
      <c r="I250" s="121">
        <f t="shared" si="46"/>
        <v>342075.69</v>
      </c>
      <c r="J250" s="121">
        <v>90.507900000000006</v>
      </c>
      <c r="K250" s="121">
        <f t="shared" si="47"/>
        <v>197745.28</v>
      </c>
      <c r="L250" s="121">
        <v>0</v>
      </c>
      <c r="M250" s="121">
        <f t="shared" si="48"/>
        <v>0</v>
      </c>
      <c r="N250" s="122">
        <v>3.9854999999999992</v>
      </c>
      <c r="O250" s="122">
        <f t="shared" si="49"/>
        <v>17000.708219999997</v>
      </c>
      <c r="P250" s="123">
        <f t="shared" si="50"/>
        <v>3014128.9082199996</v>
      </c>
      <c r="Q250" s="124">
        <v>5134747</v>
      </c>
      <c r="R250" s="125">
        <v>4585185351.7769003</v>
      </c>
      <c r="S250" s="126">
        <f t="shared" si="51"/>
        <v>32074719.195099801</v>
      </c>
      <c r="T250" s="127">
        <v>0</v>
      </c>
      <c r="U250" s="128">
        <f t="shared" si="52"/>
        <v>0</v>
      </c>
      <c r="V250" s="134">
        <v>0</v>
      </c>
      <c r="W250" s="150" t="str">
        <f t="shared" si="53"/>
        <v>0</v>
      </c>
      <c r="X250" s="130">
        <f t="shared" si="54"/>
        <v>0</v>
      </c>
      <c r="Y250" s="131"/>
      <c r="Z250" s="132">
        <f t="shared" si="55"/>
        <v>5134747</v>
      </c>
      <c r="AA250" s="25"/>
      <c r="AB250" s="26"/>
      <c r="AC250" s="26">
        <v>583</v>
      </c>
      <c r="AD250" s="26" t="s">
        <v>271</v>
      </c>
      <c r="AE250" s="24">
        <v>5134747</v>
      </c>
      <c r="AF250" s="24">
        <f t="shared" si="43"/>
        <v>5134747</v>
      </c>
      <c r="AG250" s="24">
        <f t="shared" si="56"/>
        <v>0</v>
      </c>
    </row>
    <row r="251" spans="1:33" s="27" customFormat="1" ht="16.5" x14ac:dyDescent="0.25">
      <c r="A251" s="28">
        <v>585</v>
      </c>
      <c r="B251" s="27" t="s">
        <v>272</v>
      </c>
      <c r="C251" s="27" t="b">
        <f t="shared" si="44"/>
        <v>1</v>
      </c>
      <c r="D251" s="135">
        <v>585</v>
      </c>
      <c r="E251" s="133" t="s">
        <v>272</v>
      </c>
      <c r="F251" s="120">
        <v>126</v>
      </c>
      <c r="G251" s="121">
        <f t="shared" si="45"/>
        <v>537470.64</v>
      </c>
      <c r="H251" s="121">
        <v>38.990299999999998</v>
      </c>
      <c r="I251" s="121">
        <f t="shared" si="46"/>
        <v>93300.67</v>
      </c>
      <c r="J251" s="121">
        <v>27.5444</v>
      </c>
      <c r="K251" s="121">
        <f t="shared" si="47"/>
        <v>60180.11</v>
      </c>
      <c r="L251" s="121">
        <v>0.8</v>
      </c>
      <c r="M251" s="121">
        <f t="shared" si="48"/>
        <v>665.86</v>
      </c>
      <c r="N251" s="122">
        <v>0</v>
      </c>
      <c r="O251" s="122">
        <f t="shared" si="49"/>
        <v>0</v>
      </c>
      <c r="P251" s="123">
        <f t="shared" si="50"/>
        <v>691617.28000000003</v>
      </c>
      <c r="Q251" s="124">
        <v>668373</v>
      </c>
      <c r="R251" s="125">
        <v>610319184.50862598</v>
      </c>
      <c r="S251" s="126">
        <f t="shared" si="51"/>
        <v>15653103.066881405</v>
      </c>
      <c r="T251" s="127">
        <v>0</v>
      </c>
      <c r="U251" s="128">
        <f t="shared" si="52"/>
        <v>23244.280000000028</v>
      </c>
      <c r="V251" s="134">
        <v>181822.48040000009</v>
      </c>
      <c r="W251" s="150">
        <f t="shared" si="53"/>
        <v>145457.98432000008</v>
      </c>
      <c r="X251" s="130">
        <f t="shared" si="54"/>
        <v>168702.26</v>
      </c>
      <c r="Y251" s="131"/>
      <c r="Z251" s="132">
        <f t="shared" si="55"/>
        <v>837075.26</v>
      </c>
      <c r="AA251" s="25"/>
      <c r="AB251" s="26"/>
      <c r="AC251" s="26">
        <v>585</v>
      </c>
      <c r="AD251" s="26" t="s">
        <v>272</v>
      </c>
      <c r="AE251" s="24">
        <v>837075.26</v>
      </c>
      <c r="AF251" s="24">
        <f t="shared" si="43"/>
        <v>837075.26</v>
      </c>
      <c r="AG251" s="24">
        <f t="shared" si="56"/>
        <v>0</v>
      </c>
    </row>
    <row r="252" spans="1:33" s="33" customFormat="1" ht="17.25" thickBot="1" x14ac:dyDescent="0.3">
      <c r="A252" s="28">
        <v>417</v>
      </c>
      <c r="B252" s="33" t="e">
        <v>#REF!</v>
      </c>
      <c r="C252" s="33" t="e">
        <f t="shared" si="44"/>
        <v>#REF!</v>
      </c>
      <c r="D252" s="139">
        <v>417</v>
      </c>
      <c r="E252" s="140" t="s">
        <v>273</v>
      </c>
      <c r="F252" s="141">
        <v>104.68</v>
      </c>
      <c r="G252" s="142">
        <f t="shared" si="45"/>
        <v>446527.2</v>
      </c>
      <c r="H252" s="121">
        <v>27.192100000000003</v>
      </c>
      <c r="I252" s="142">
        <f t="shared" si="46"/>
        <v>65068.52</v>
      </c>
      <c r="J252" s="142">
        <v>21.0566</v>
      </c>
      <c r="K252" s="142">
        <f t="shared" si="47"/>
        <v>46005.3</v>
      </c>
      <c r="L252" s="142">
        <v>0</v>
      </c>
      <c r="M252" s="142">
        <f t="shared" si="48"/>
        <v>0</v>
      </c>
      <c r="N252" s="122">
        <v>0</v>
      </c>
      <c r="O252" s="122">
        <f t="shared" si="49"/>
        <v>0</v>
      </c>
      <c r="P252" s="123">
        <f t="shared" si="50"/>
        <v>557601.02</v>
      </c>
      <c r="Q252" s="143">
        <v>283900</v>
      </c>
      <c r="R252" s="144">
        <v>257673971.15863299</v>
      </c>
      <c r="S252" s="145">
        <f t="shared" si="51"/>
        <v>9476060.0012000892</v>
      </c>
      <c r="T252" s="146">
        <v>0</v>
      </c>
      <c r="U252" s="147">
        <f t="shared" si="52"/>
        <v>273701.02</v>
      </c>
      <c r="V252" s="148">
        <v>93253.055599999963</v>
      </c>
      <c r="W252" s="150">
        <f t="shared" si="53"/>
        <v>74602.444479999976</v>
      </c>
      <c r="X252" s="130">
        <f t="shared" si="54"/>
        <v>348303.46</v>
      </c>
      <c r="Y252" s="149"/>
      <c r="Z252" s="132">
        <f t="shared" si="55"/>
        <v>632203.46</v>
      </c>
      <c r="AA252" s="25"/>
      <c r="AB252" s="26"/>
      <c r="AC252" s="26">
        <v>417</v>
      </c>
      <c r="AD252" s="26" t="s">
        <v>273</v>
      </c>
      <c r="AE252" s="24">
        <v>632203.46</v>
      </c>
      <c r="AF252" s="24">
        <f t="shared" si="43"/>
        <v>632203.46</v>
      </c>
      <c r="AG252" s="24">
        <f t="shared" si="56"/>
        <v>0</v>
      </c>
    </row>
    <row r="253" spans="1:33" ht="16.5" x14ac:dyDescent="0.25">
      <c r="A253" s="3"/>
      <c r="B253" s="4"/>
      <c r="C253" s="4"/>
      <c r="D253" s="34"/>
      <c r="E253" s="35"/>
      <c r="F253" s="35"/>
      <c r="G253" s="58"/>
      <c r="H253" s="59"/>
      <c r="I253" s="58"/>
      <c r="J253" s="60"/>
      <c r="K253" s="58"/>
      <c r="L253" s="60"/>
      <c r="M253" s="58"/>
      <c r="N253" s="53"/>
      <c r="O253" s="53">
        <f t="shared" si="49"/>
        <v>0</v>
      </c>
      <c r="P253" s="58"/>
      <c r="Q253" s="58"/>
      <c r="R253" s="61"/>
      <c r="S253" s="61"/>
      <c r="T253" s="61"/>
      <c r="U253" s="61"/>
      <c r="V253" s="62"/>
      <c r="W253" s="63"/>
      <c r="X253" s="130">
        <f t="shared" si="54"/>
        <v>0</v>
      </c>
      <c r="Y253" s="64"/>
      <c r="Z253" s="132">
        <f t="shared" si="55"/>
        <v>0</v>
      </c>
      <c r="AA253" s="25"/>
      <c r="AB253" s="26"/>
      <c r="AC253" s="26"/>
      <c r="AD253" s="26"/>
      <c r="AE253" s="24"/>
      <c r="AF253" s="24" t="e">
        <f t="shared" si="43"/>
        <v>#N/A</v>
      </c>
      <c r="AG253" s="24" t="e">
        <f t="shared" si="56"/>
        <v>#N/A</v>
      </c>
    </row>
    <row r="254" spans="1:33" ht="16.5" x14ac:dyDescent="0.25">
      <c r="A254" s="6"/>
      <c r="D254" s="36"/>
      <c r="E254" s="37"/>
      <c r="F254" s="37"/>
      <c r="G254" s="52"/>
      <c r="H254" s="65"/>
      <c r="I254" s="52"/>
      <c r="J254" s="66"/>
      <c r="K254" s="52"/>
      <c r="L254" s="66"/>
      <c r="M254" s="52"/>
      <c r="N254" s="53"/>
      <c r="O254" s="53">
        <f t="shared" si="49"/>
        <v>0</v>
      </c>
      <c r="P254" s="52"/>
      <c r="Q254" s="52"/>
      <c r="R254" s="55"/>
      <c r="S254" s="55"/>
      <c r="T254" s="55"/>
      <c r="U254" s="55"/>
      <c r="V254" s="67"/>
      <c r="W254" s="54"/>
      <c r="X254" s="130">
        <f t="shared" si="54"/>
        <v>0</v>
      </c>
      <c r="Y254" s="56"/>
      <c r="Z254" s="132">
        <f t="shared" si="55"/>
        <v>0</v>
      </c>
      <c r="AA254" s="25"/>
      <c r="AB254" s="26"/>
      <c r="AC254" s="26"/>
      <c r="AD254" s="26"/>
      <c r="AE254" s="24"/>
      <c r="AF254" s="24" t="e">
        <f t="shared" si="43"/>
        <v>#N/A</v>
      </c>
      <c r="AG254" s="24" t="e">
        <f t="shared" si="56"/>
        <v>#N/A</v>
      </c>
    </row>
    <row r="255" spans="1:33" ht="16.5" x14ac:dyDescent="0.25">
      <c r="A255" s="6"/>
      <c r="D255" s="38" t="s">
        <v>274</v>
      </c>
      <c r="E255" s="39" t="s">
        <v>275</v>
      </c>
      <c r="F255" s="39"/>
      <c r="G255" s="52">
        <f t="shared" ref="G255:G269" si="57">ROUND(F255*G$5,2)</f>
        <v>0</v>
      </c>
      <c r="H255" s="66">
        <v>0</v>
      </c>
      <c r="I255" s="52">
        <f t="shared" ref="I255:I269" si="58">ROUND(H255*$I$5,0)</f>
        <v>0</v>
      </c>
      <c r="J255" s="66">
        <v>0</v>
      </c>
      <c r="K255" s="52">
        <f t="shared" ref="K255:K269" si="59">ROUND(J255*$K$5,0)</f>
        <v>0</v>
      </c>
      <c r="L255" s="66">
        <v>0</v>
      </c>
      <c r="M255" s="52">
        <f t="shared" ref="M255:M269" si="60">ROUND(L255*$M$5,0)</f>
        <v>0</v>
      </c>
      <c r="N255" s="53"/>
      <c r="O255" s="53">
        <f t="shared" si="49"/>
        <v>0</v>
      </c>
      <c r="P255" s="52">
        <f>G255+I255+K255+M255</f>
        <v>0</v>
      </c>
      <c r="Q255" s="52">
        <v>1088</v>
      </c>
      <c r="R255" s="55">
        <v>0</v>
      </c>
      <c r="S255" s="55"/>
      <c r="T255" s="55">
        <v>0</v>
      </c>
      <c r="U255" s="68">
        <v>0</v>
      </c>
      <c r="V255" s="69">
        <v>0</v>
      </c>
      <c r="W255" s="54">
        <v>0</v>
      </c>
      <c r="X255" s="130">
        <f t="shared" si="54"/>
        <v>0</v>
      </c>
      <c r="Y255" s="56"/>
      <c r="Z255" s="132">
        <f t="shared" si="55"/>
        <v>1088</v>
      </c>
      <c r="AA255" s="25"/>
      <c r="AB255" s="26"/>
      <c r="AC255" s="26"/>
      <c r="AD255" s="26"/>
      <c r="AE255" s="24"/>
      <c r="AF255" s="24" t="e">
        <f t="shared" si="43"/>
        <v>#N/A</v>
      </c>
      <c r="AG255" s="24" t="e">
        <f t="shared" si="56"/>
        <v>#N/A</v>
      </c>
    </row>
    <row r="256" spans="1:33" ht="16.5" x14ac:dyDescent="0.25">
      <c r="A256" s="6"/>
      <c r="D256" s="38" t="s">
        <v>276</v>
      </c>
      <c r="E256" s="39" t="s">
        <v>277</v>
      </c>
      <c r="F256" s="39"/>
      <c r="G256" s="52">
        <f t="shared" si="57"/>
        <v>0</v>
      </c>
      <c r="H256" s="66">
        <v>0</v>
      </c>
      <c r="I256" s="52">
        <f t="shared" si="58"/>
        <v>0</v>
      </c>
      <c r="J256" s="66">
        <v>0</v>
      </c>
      <c r="K256" s="52">
        <f t="shared" si="59"/>
        <v>0</v>
      </c>
      <c r="L256" s="66">
        <v>0</v>
      </c>
      <c r="M256" s="52">
        <f t="shared" si="60"/>
        <v>0</v>
      </c>
      <c r="N256" s="53"/>
      <c r="O256" s="53">
        <f t="shared" si="49"/>
        <v>0</v>
      </c>
      <c r="P256" s="52">
        <f t="shared" ref="P256:P269" si="61">G256+I256+K256+M256</f>
        <v>0</v>
      </c>
      <c r="Q256" s="52">
        <v>0</v>
      </c>
      <c r="R256" s="55">
        <v>0</v>
      </c>
      <c r="S256" s="55"/>
      <c r="T256" s="55">
        <v>0</v>
      </c>
      <c r="U256" s="68">
        <v>0</v>
      </c>
      <c r="V256" s="69">
        <v>0</v>
      </c>
      <c r="W256" s="54">
        <v>0</v>
      </c>
      <c r="X256" s="130">
        <f t="shared" si="54"/>
        <v>0</v>
      </c>
      <c r="Y256" s="56"/>
      <c r="Z256" s="132">
        <f t="shared" si="55"/>
        <v>0</v>
      </c>
      <c r="AA256" s="25"/>
      <c r="AB256" s="26"/>
      <c r="AC256" s="26"/>
      <c r="AD256" s="26"/>
      <c r="AE256" s="24"/>
      <c r="AF256" s="24" t="e">
        <f t="shared" si="43"/>
        <v>#N/A</v>
      </c>
      <c r="AG256" s="24" t="e">
        <f t="shared" si="56"/>
        <v>#N/A</v>
      </c>
    </row>
    <row r="257" spans="1:33" ht="16.5" x14ac:dyDescent="0.25">
      <c r="A257" s="6"/>
      <c r="D257" s="38" t="s">
        <v>278</v>
      </c>
      <c r="E257" s="39" t="s">
        <v>279</v>
      </c>
      <c r="F257" s="39"/>
      <c r="G257" s="52">
        <f t="shared" si="57"/>
        <v>0</v>
      </c>
      <c r="H257" s="66">
        <v>0</v>
      </c>
      <c r="I257" s="52">
        <f t="shared" si="58"/>
        <v>0</v>
      </c>
      <c r="J257" s="66">
        <v>0</v>
      </c>
      <c r="K257" s="52">
        <f t="shared" si="59"/>
        <v>0</v>
      </c>
      <c r="L257" s="66">
        <v>0</v>
      </c>
      <c r="M257" s="52">
        <f t="shared" si="60"/>
        <v>0</v>
      </c>
      <c r="N257" s="53"/>
      <c r="O257" s="53">
        <f t="shared" si="49"/>
        <v>0</v>
      </c>
      <c r="P257" s="52">
        <f t="shared" si="61"/>
        <v>0</v>
      </c>
      <c r="Q257" s="52">
        <v>0</v>
      </c>
      <c r="R257" s="55">
        <v>0</v>
      </c>
      <c r="S257" s="55"/>
      <c r="T257" s="55">
        <v>0</v>
      </c>
      <c r="U257" s="68">
        <v>0</v>
      </c>
      <c r="V257" s="69">
        <v>0</v>
      </c>
      <c r="W257" s="54">
        <v>0</v>
      </c>
      <c r="X257" s="130">
        <f t="shared" si="54"/>
        <v>0</v>
      </c>
      <c r="Y257" s="56"/>
      <c r="Z257" s="132">
        <f t="shared" si="55"/>
        <v>0</v>
      </c>
      <c r="AA257" s="25"/>
      <c r="AB257" s="26"/>
      <c r="AC257" s="26"/>
      <c r="AD257" s="26"/>
      <c r="AE257" s="24"/>
      <c r="AF257" s="24" t="e">
        <f t="shared" si="43"/>
        <v>#N/A</v>
      </c>
      <c r="AG257" s="24" t="e">
        <f t="shared" si="56"/>
        <v>#N/A</v>
      </c>
    </row>
    <row r="258" spans="1:33" ht="16.5" x14ac:dyDescent="0.25">
      <c r="A258" s="6"/>
      <c r="D258" s="38" t="s">
        <v>280</v>
      </c>
      <c r="E258" s="39" t="s">
        <v>281</v>
      </c>
      <c r="F258" s="39"/>
      <c r="G258" s="52">
        <f t="shared" si="57"/>
        <v>0</v>
      </c>
      <c r="H258" s="66">
        <v>0</v>
      </c>
      <c r="I258" s="52">
        <f t="shared" si="58"/>
        <v>0</v>
      </c>
      <c r="J258" s="66">
        <v>0</v>
      </c>
      <c r="K258" s="52">
        <f t="shared" si="59"/>
        <v>0</v>
      </c>
      <c r="L258" s="66">
        <v>0</v>
      </c>
      <c r="M258" s="52">
        <f t="shared" si="60"/>
        <v>0</v>
      </c>
      <c r="N258" s="53"/>
      <c r="O258" s="53">
        <f t="shared" si="49"/>
        <v>0</v>
      </c>
      <c r="P258" s="52">
        <f t="shared" si="61"/>
        <v>0</v>
      </c>
      <c r="Q258" s="52">
        <v>43</v>
      </c>
      <c r="R258" s="55">
        <v>0</v>
      </c>
      <c r="S258" s="55"/>
      <c r="T258" s="55">
        <v>0</v>
      </c>
      <c r="U258" s="68">
        <v>0</v>
      </c>
      <c r="V258" s="69">
        <v>0</v>
      </c>
      <c r="W258" s="54">
        <v>0</v>
      </c>
      <c r="X258" s="130">
        <f t="shared" si="54"/>
        <v>0</v>
      </c>
      <c r="Y258" s="56"/>
      <c r="Z258" s="132">
        <f t="shared" si="55"/>
        <v>43</v>
      </c>
      <c r="AA258" s="25"/>
      <c r="AB258" s="26"/>
      <c r="AC258" s="26"/>
      <c r="AD258" s="26"/>
      <c r="AE258" s="24"/>
      <c r="AF258" s="24" t="e">
        <f t="shared" si="43"/>
        <v>#N/A</v>
      </c>
      <c r="AG258" s="24" t="e">
        <f t="shared" si="56"/>
        <v>#N/A</v>
      </c>
    </row>
    <row r="259" spans="1:33" ht="16.5" x14ac:dyDescent="0.25">
      <c r="A259" s="6"/>
      <c r="D259" s="38" t="s">
        <v>282</v>
      </c>
      <c r="E259" s="39" t="s">
        <v>283</v>
      </c>
      <c r="F259" s="39"/>
      <c r="G259" s="52">
        <f t="shared" si="57"/>
        <v>0</v>
      </c>
      <c r="H259" s="66">
        <v>0</v>
      </c>
      <c r="I259" s="52">
        <f t="shared" si="58"/>
        <v>0</v>
      </c>
      <c r="J259" s="66">
        <v>0</v>
      </c>
      <c r="K259" s="52">
        <f t="shared" si="59"/>
        <v>0</v>
      </c>
      <c r="L259" s="66">
        <v>0</v>
      </c>
      <c r="M259" s="52">
        <f t="shared" si="60"/>
        <v>0</v>
      </c>
      <c r="N259" s="53"/>
      <c r="O259" s="53">
        <f t="shared" si="49"/>
        <v>0</v>
      </c>
      <c r="P259" s="52">
        <f t="shared" si="61"/>
        <v>0</v>
      </c>
      <c r="Q259" s="52">
        <v>444</v>
      </c>
      <c r="R259" s="55">
        <v>0</v>
      </c>
      <c r="S259" s="55"/>
      <c r="T259" s="55">
        <v>0</v>
      </c>
      <c r="U259" s="68">
        <v>0</v>
      </c>
      <c r="V259" s="69">
        <v>0</v>
      </c>
      <c r="W259" s="54">
        <v>0</v>
      </c>
      <c r="X259" s="130">
        <f t="shared" si="54"/>
        <v>0</v>
      </c>
      <c r="Y259" s="56"/>
      <c r="Z259" s="132">
        <f t="shared" si="55"/>
        <v>444</v>
      </c>
      <c r="AA259" s="25"/>
      <c r="AB259" s="26"/>
      <c r="AC259" s="26"/>
      <c r="AD259" s="26"/>
      <c r="AE259" s="24"/>
      <c r="AF259" s="24" t="e">
        <f t="shared" si="43"/>
        <v>#N/A</v>
      </c>
      <c r="AG259" s="24" t="e">
        <f t="shared" si="56"/>
        <v>#N/A</v>
      </c>
    </row>
    <row r="260" spans="1:33" ht="16.5" x14ac:dyDescent="0.25">
      <c r="A260" s="6"/>
      <c r="D260" s="38" t="s">
        <v>284</v>
      </c>
      <c r="E260" s="39" t="s">
        <v>285</v>
      </c>
      <c r="F260" s="39"/>
      <c r="G260" s="52">
        <f t="shared" si="57"/>
        <v>0</v>
      </c>
      <c r="H260" s="66">
        <v>0</v>
      </c>
      <c r="I260" s="52">
        <f t="shared" si="58"/>
        <v>0</v>
      </c>
      <c r="J260" s="66">
        <v>0</v>
      </c>
      <c r="K260" s="52">
        <f t="shared" si="59"/>
        <v>0</v>
      </c>
      <c r="L260" s="66">
        <v>0</v>
      </c>
      <c r="M260" s="52">
        <f t="shared" si="60"/>
        <v>0</v>
      </c>
      <c r="N260" s="53"/>
      <c r="O260" s="53">
        <f t="shared" si="49"/>
        <v>0</v>
      </c>
      <c r="P260" s="52">
        <f t="shared" si="61"/>
        <v>0</v>
      </c>
      <c r="Q260" s="52">
        <v>0</v>
      </c>
      <c r="R260" s="55">
        <v>0</v>
      </c>
      <c r="S260" s="55"/>
      <c r="T260" s="55">
        <v>0</v>
      </c>
      <c r="U260" s="68">
        <v>0</v>
      </c>
      <c r="V260" s="69">
        <v>0</v>
      </c>
      <c r="W260" s="54">
        <v>0</v>
      </c>
      <c r="X260" s="130">
        <f t="shared" si="54"/>
        <v>0</v>
      </c>
      <c r="Y260" s="56"/>
      <c r="Z260" s="132">
        <f t="shared" si="55"/>
        <v>0</v>
      </c>
      <c r="AA260" s="25"/>
      <c r="AB260" s="26"/>
      <c r="AC260" s="26"/>
      <c r="AD260" s="26"/>
      <c r="AE260" s="24"/>
      <c r="AF260" s="24" t="e">
        <f t="shared" si="43"/>
        <v>#N/A</v>
      </c>
      <c r="AG260" s="24" t="e">
        <f t="shared" si="56"/>
        <v>#N/A</v>
      </c>
    </row>
    <row r="261" spans="1:33" ht="16.5" x14ac:dyDescent="0.25">
      <c r="A261" s="6"/>
      <c r="D261" s="38" t="s">
        <v>286</v>
      </c>
      <c r="E261" s="39" t="s">
        <v>287</v>
      </c>
      <c r="F261" s="39"/>
      <c r="G261" s="52">
        <f t="shared" si="57"/>
        <v>0</v>
      </c>
      <c r="H261" s="66">
        <v>0</v>
      </c>
      <c r="I261" s="52">
        <f t="shared" si="58"/>
        <v>0</v>
      </c>
      <c r="J261" s="66">
        <v>0</v>
      </c>
      <c r="K261" s="52">
        <f t="shared" si="59"/>
        <v>0</v>
      </c>
      <c r="L261" s="66">
        <v>0</v>
      </c>
      <c r="M261" s="52">
        <f t="shared" si="60"/>
        <v>0</v>
      </c>
      <c r="N261" s="53"/>
      <c r="O261" s="53">
        <f t="shared" si="49"/>
        <v>0</v>
      </c>
      <c r="P261" s="52">
        <f t="shared" si="61"/>
        <v>0</v>
      </c>
      <c r="Q261" s="52">
        <v>66</v>
      </c>
      <c r="R261" s="55">
        <v>0</v>
      </c>
      <c r="S261" s="55"/>
      <c r="T261" s="55">
        <v>0</v>
      </c>
      <c r="U261" s="68">
        <v>0</v>
      </c>
      <c r="V261" s="69">
        <v>0</v>
      </c>
      <c r="W261" s="54">
        <v>0</v>
      </c>
      <c r="X261" s="130">
        <f t="shared" si="54"/>
        <v>0</v>
      </c>
      <c r="Y261" s="56"/>
      <c r="Z261" s="132">
        <f t="shared" si="55"/>
        <v>66</v>
      </c>
      <c r="AA261" s="25"/>
      <c r="AB261" s="26"/>
      <c r="AC261" s="26"/>
      <c r="AD261" s="26"/>
      <c r="AE261" s="24"/>
      <c r="AF261" s="24" t="e">
        <f t="shared" si="43"/>
        <v>#N/A</v>
      </c>
      <c r="AG261" s="24" t="e">
        <f t="shared" si="56"/>
        <v>#N/A</v>
      </c>
    </row>
    <row r="262" spans="1:33" ht="16.5" x14ac:dyDescent="0.25">
      <c r="A262" s="6"/>
      <c r="D262" s="38" t="s">
        <v>288</v>
      </c>
      <c r="E262" s="39" t="s">
        <v>289</v>
      </c>
      <c r="F262" s="39"/>
      <c r="G262" s="52">
        <f t="shared" si="57"/>
        <v>0</v>
      </c>
      <c r="H262" s="66">
        <v>0</v>
      </c>
      <c r="I262" s="52">
        <f t="shared" si="58"/>
        <v>0</v>
      </c>
      <c r="J262" s="66">
        <v>0</v>
      </c>
      <c r="K262" s="52">
        <f t="shared" si="59"/>
        <v>0</v>
      </c>
      <c r="L262" s="66">
        <v>0</v>
      </c>
      <c r="M262" s="52">
        <f t="shared" si="60"/>
        <v>0</v>
      </c>
      <c r="N262" s="53"/>
      <c r="O262" s="53">
        <f t="shared" si="49"/>
        <v>0</v>
      </c>
      <c r="P262" s="52">
        <f t="shared" si="61"/>
        <v>0</v>
      </c>
      <c r="Q262" s="52">
        <v>9560</v>
      </c>
      <c r="R262" s="55">
        <v>0</v>
      </c>
      <c r="S262" s="55"/>
      <c r="T262" s="55">
        <v>0</v>
      </c>
      <c r="U262" s="68">
        <v>0</v>
      </c>
      <c r="V262" s="69">
        <v>0</v>
      </c>
      <c r="W262" s="54">
        <v>0</v>
      </c>
      <c r="X262" s="130">
        <f t="shared" si="54"/>
        <v>0</v>
      </c>
      <c r="Y262" s="56"/>
      <c r="Z262" s="132">
        <f t="shared" si="55"/>
        <v>9560</v>
      </c>
      <c r="AA262" s="25"/>
      <c r="AB262" s="26"/>
      <c r="AC262" s="26"/>
      <c r="AD262" s="26"/>
      <c r="AE262" s="24"/>
      <c r="AF262" s="24" t="e">
        <f t="shared" si="43"/>
        <v>#N/A</v>
      </c>
      <c r="AG262" s="24" t="e">
        <f t="shared" si="56"/>
        <v>#N/A</v>
      </c>
    </row>
    <row r="263" spans="1:33" ht="16.5" x14ac:dyDescent="0.25">
      <c r="A263" s="6"/>
      <c r="D263" s="38" t="s">
        <v>290</v>
      </c>
      <c r="E263" s="39" t="s">
        <v>291</v>
      </c>
      <c r="F263" s="39"/>
      <c r="G263" s="52">
        <f t="shared" si="57"/>
        <v>0</v>
      </c>
      <c r="H263" s="66">
        <v>0</v>
      </c>
      <c r="I263" s="52">
        <f t="shared" si="58"/>
        <v>0</v>
      </c>
      <c r="J263" s="66">
        <v>0</v>
      </c>
      <c r="K263" s="52">
        <f t="shared" si="59"/>
        <v>0</v>
      </c>
      <c r="L263" s="66">
        <v>0</v>
      </c>
      <c r="M263" s="52">
        <f t="shared" si="60"/>
        <v>0</v>
      </c>
      <c r="N263" s="53"/>
      <c r="O263" s="53">
        <f t="shared" si="49"/>
        <v>0</v>
      </c>
      <c r="P263" s="52">
        <f t="shared" si="61"/>
        <v>0</v>
      </c>
      <c r="Q263" s="52">
        <v>0</v>
      </c>
      <c r="R263" s="55">
        <v>0</v>
      </c>
      <c r="S263" s="55"/>
      <c r="T263" s="55">
        <v>0</v>
      </c>
      <c r="U263" s="68">
        <v>0</v>
      </c>
      <c r="V263" s="69">
        <v>0</v>
      </c>
      <c r="W263" s="54">
        <v>0</v>
      </c>
      <c r="X263" s="130">
        <f t="shared" si="54"/>
        <v>0</v>
      </c>
      <c r="Y263" s="56"/>
      <c r="Z263" s="132">
        <f t="shared" si="55"/>
        <v>0</v>
      </c>
      <c r="AA263" s="25"/>
      <c r="AB263" s="26"/>
      <c r="AC263" s="26"/>
      <c r="AD263" s="26"/>
      <c r="AE263" s="24"/>
      <c r="AF263" s="24" t="e">
        <f t="shared" si="43"/>
        <v>#N/A</v>
      </c>
      <c r="AG263" s="24" t="e">
        <f t="shared" si="56"/>
        <v>#N/A</v>
      </c>
    </row>
    <row r="264" spans="1:33" ht="16.5" x14ac:dyDescent="0.25">
      <c r="A264" s="6"/>
      <c r="D264" s="38" t="s">
        <v>292</v>
      </c>
      <c r="E264" s="39" t="s">
        <v>293</v>
      </c>
      <c r="F264" s="39"/>
      <c r="G264" s="52">
        <f t="shared" si="57"/>
        <v>0</v>
      </c>
      <c r="H264" s="66">
        <v>0</v>
      </c>
      <c r="I264" s="52">
        <f t="shared" si="58"/>
        <v>0</v>
      </c>
      <c r="J264" s="66">
        <v>0</v>
      </c>
      <c r="K264" s="52">
        <f t="shared" si="59"/>
        <v>0</v>
      </c>
      <c r="L264" s="66">
        <v>0</v>
      </c>
      <c r="M264" s="52">
        <f t="shared" si="60"/>
        <v>0</v>
      </c>
      <c r="N264" s="53"/>
      <c r="O264" s="53">
        <f t="shared" si="49"/>
        <v>0</v>
      </c>
      <c r="P264" s="52">
        <f t="shared" si="61"/>
        <v>0</v>
      </c>
      <c r="Q264" s="52">
        <v>0</v>
      </c>
      <c r="R264" s="55">
        <v>0</v>
      </c>
      <c r="S264" s="55"/>
      <c r="T264" s="55">
        <v>0</v>
      </c>
      <c r="U264" s="68">
        <v>0</v>
      </c>
      <c r="V264" s="69">
        <v>0</v>
      </c>
      <c r="W264" s="54">
        <v>0</v>
      </c>
      <c r="X264" s="130">
        <f t="shared" si="54"/>
        <v>0</v>
      </c>
      <c r="Y264" s="56"/>
      <c r="Z264" s="132">
        <f t="shared" si="55"/>
        <v>0</v>
      </c>
      <c r="AA264" s="25"/>
      <c r="AB264" s="26"/>
      <c r="AC264" s="26"/>
      <c r="AD264" s="26"/>
      <c r="AE264" s="24"/>
      <c r="AF264" s="24" t="e">
        <f t="shared" ref="AF264:AF269" si="62">VLOOKUP(AC264,D$8:Z$252,23,FALSE)</f>
        <v>#N/A</v>
      </c>
      <c r="AG264" s="24" t="e">
        <f t="shared" si="56"/>
        <v>#N/A</v>
      </c>
    </row>
    <row r="265" spans="1:33" ht="16.5" x14ac:dyDescent="0.25">
      <c r="A265" s="6"/>
      <c r="D265" s="38" t="s">
        <v>294</v>
      </c>
      <c r="E265" s="39" t="s">
        <v>295</v>
      </c>
      <c r="F265" s="39"/>
      <c r="G265" s="52">
        <f t="shared" si="57"/>
        <v>0</v>
      </c>
      <c r="H265" s="66">
        <v>0</v>
      </c>
      <c r="I265" s="52">
        <f t="shared" si="58"/>
        <v>0</v>
      </c>
      <c r="J265" s="66">
        <v>0</v>
      </c>
      <c r="K265" s="52">
        <f t="shared" si="59"/>
        <v>0</v>
      </c>
      <c r="L265" s="66">
        <v>0</v>
      </c>
      <c r="M265" s="52">
        <f t="shared" si="60"/>
        <v>0</v>
      </c>
      <c r="N265" s="53"/>
      <c r="O265" s="53">
        <f t="shared" ref="O265:O269" si="63">N265*O$5</f>
        <v>0</v>
      </c>
      <c r="P265" s="52">
        <f t="shared" si="61"/>
        <v>0</v>
      </c>
      <c r="Q265" s="52">
        <v>212</v>
      </c>
      <c r="R265" s="55">
        <v>0</v>
      </c>
      <c r="S265" s="55"/>
      <c r="T265" s="55">
        <v>0</v>
      </c>
      <c r="U265" s="68">
        <v>0</v>
      </c>
      <c r="V265" s="69">
        <v>0</v>
      </c>
      <c r="W265" s="54">
        <v>0</v>
      </c>
      <c r="X265" s="130">
        <f t="shared" ref="X265:X269" si="64">ROUND((U265+W265),2)</f>
        <v>0</v>
      </c>
      <c r="Y265" s="56"/>
      <c r="Z265" s="132">
        <f t="shared" ref="Z265:Z269" si="65">X265+Q265</f>
        <v>212</v>
      </c>
      <c r="AA265" s="25"/>
      <c r="AB265" s="26"/>
      <c r="AC265" s="26"/>
      <c r="AD265" s="26"/>
      <c r="AE265" s="24"/>
      <c r="AF265" s="24" t="e">
        <f t="shared" si="62"/>
        <v>#N/A</v>
      </c>
      <c r="AG265" s="24" t="e">
        <f t="shared" ref="AG265:AG269" si="66">AF265-AE265</f>
        <v>#N/A</v>
      </c>
    </row>
    <row r="266" spans="1:33" ht="16.5" x14ac:dyDescent="0.25">
      <c r="A266" s="6"/>
      <c r="D266" s="38" t="s">
        <v>296</v>
      </c>
      <c r="E266" s="39" t="s">
        <v>297</v>
      </c>
      <c r="F266" s="39"/>
      <c r="G266" s="52">
        <f t="shared" si="57"/>
        <v>0</v>
      </c>
      <c r="H266" s="66">
        <v>0</v>
      </c>
      <c r="I266" s="52">
        <f t="shared" si="58"/>
        <v>0</v>
      </c>
      <c r="J266" s="66">
        <v>0</v>
      </c>
      <c r="K266" s="52">
        <f t="shared" si="59"/>
        <v>0</v>
      </c>
      <c r="L266" s="66">
        <v>0</v>
      </c>
      <c r="M266" s="52">
        <f t="shared" si="60"/>
        <v>0</v>
      </c>
      <c r="N266" s="53"/>
      <c r="O266" s="53">
        <f t="shared" si="63"/>
        <v>0</v>
      </c>
      <c r="P266" s="52">
        <f t="shared" si="61"/>
        <v>0</v>
      </c>
      <c r="Q266" s="52">
        <v>0</v>
      </c>
      <c r="R266" s="55">
        <v>0</v>
      </c>
      <c r="S266" s="55"/>
      <c r="T266" s="55">
        <v>0</v>
      </c>
      <c r="U266" s="68">
        <v>0</v>
      </c>
      <c r="V266" s="69">
        <v>0</v>
      </c>
      <c r="W266" s="54">
        <v>0</v>
      </c>
      <c r="X266" s="130">
        <f t="shared" si="64"/>
        <v>0</v>
      </c>
      <c r="Y266" s="56"/>
      <c r="Z266" s="132">
        <f t="shared" si="65"/>
        <v>0</v>
      </c>
      <c r="AA266" s="25"/>
      <c r="AB266" s="26"/>
      <c r="AC266" s="26"/>
      <c r="AD266" s="26"/>
      <c r="AE266" s="24"/>
      <c r="AF266" s="24" t="e">
        <f t="shared" si="62"/>
        <v>#N/A</v>
      </c>
      <c r="AG266" s="24" t="e">
        <f t="shared" si="66"/>
        <v>#N/A</v>
      </c>
    </row>
    <row r="267" spans="1:33" ht="16.5" x14ac:dyDescent="0.25">
      <c r="A267" s="6"/>
      <c r="D267" s="38" t="s">
        <v>298</v>
      </c>
      <c r="E267" s="39" t="s">
        <v>299</v>
      </c>
      <c r="F267" s="39"/>
      <c r="G267" s="52">
        <f t="shared" si="57"/>
        <v>0</v>
      </c>
      <c r="H267" s="66">
        <v>0</v>
      </c>
      <c r="I267" s="52">
        <f t="shared" si="58"/>
        <v>0</v>
      </c>
      <c r="J267" s="66">
        <v>0</v>
      </c>
      <c r="K267" s="52">
        <f t="shared" si="59"/>
        <v>0</v>
      </c>
      <c r="L267" s="66">
        <v>0</v>
      </c>
      <c r="M267" s="52">
        <f t="shared" si="60"/>
        <v>0</v>
      </c>
      <c r="N267" s="53"/>
      <c r="O267" s="53">
        <f t="shared" si="63"/>
        <v>0</v>
      </c>
      <c r="P267" s="52">
        <f t="shared" si="61"/>
        <v>0</v>
      </c>
      <c r="Q267" s="52">
        <v>2608</v>
      </c>
      <c r="R267" s="55">
        <v>0</v>
      </c>
      <c r="S267" s="55"/>
      <c r="T267" s="55">
        <v>0</v>
      </c>
      <c r="U267" s="68">
        <v>0</v>
      </c>
      <c r="V267" s="69">
        <v>0</v>
      </c>
      <c r="W267" s="54">
        <v>0</v>
      </c>
      <c r="X267" s="130">
        <f t="shared" si="64"/>
        <v>0</v>
      </c>
      <c r="Y267" s="56"/>
      <c r="Z267" s="132">
        <f t="shared" si="65"/>
        <v>2608</v>
      </c>
      <c r="AA267" s="25"/>
      <c r="AB267" s="26"/>
      <c r="AC267" s="26"/>
      <c r="AD267" s="26"/>
      <c r="AE267" s="24"/>
      <c r="AF267" s="24" t="e">
        <f t="shared" si="62"/>
        <v>#N/A</v>
      </c>
      <c r="AG267" s="24" t="e">
        <f t="shared" si="66"/>
        <v>#N/A</v>
      </c>
    </row>
    <row r="268" spans="1:33" ht="16.5" x14ac:dyDescent="0.25">
      <c r="A268" s="6"/>
      <c r="D268" s="38" t="s">
        <v>300</v>
      </c>
      <c r="E268" s="39" t="s">
        <v>301</v>
      </c>
      <c r="F268" s="39"/>
      <c r="G268" s="52">
        <f t="shared" si="57"/>
        <v>0</v>
      </c>
      <c r="H268" s="66">
        <v>0</v>
      </c>
      <c r="I268" s="52">
        <f t="shared" si="58"/>
        <v>0</v>
      </c>
      <c r="J268" s="66">
        <v>0</v>
      </c>
      <c r="K268" s="52">
        <f t="shared" si="59"/>
        <v>0</v>
      </c>
      <c r="L268" s="66">
        <v>0</v>
      </c>
      <c r="M268" s="52">
        <f t="shared" si="60"/>
        <v>0</v>
      </c>
      <c r="N268" s="53"/>
      <c r="O268" s="53">
        <f t="shared" si="63"/>
        <v>0</v>
      </c>
      <c r="P268" s="52">
        <f t="shared" si="61"/>
        <v>0</v>
      </c>
      <c r="Q268" s="52">
        <v>1901</v>
      </c>
      <c r="R268" s="55">
        <v>0</v>
      </c>
      <c r="S268" s="55"/>
      <c r="T268" s="55">
        <v>0</v>
      </c>
      <c r="U268" s="68">
        <v>0</v>
      </c>
      <c r="V268" s="69">
        <v>0</v>
      </c>
      <c r="W268" s="54">
        <v>0</v>
      </c>
      <c r="X268" s="130">
        <f t="shared" si="64"/>
        <v>0</v>
      </c>
      <c r="Y268" s="56"/>
      <c r="Z268" s="132">
        <f t="shared" si="65"/>
        <v>1901</v>
      </c>
      <c r="AA268" s="25"/>
      <c r="AB268" s="26"/>
      <c r="AC268" s="26"/>
      <c r="AD268" s="26"/>
      <c r="AE268" s="24"/>
      <c r="AF268" s="24" t="e">
        <f t="shared" si="62"/>
        <v>#N/A</v>
      </c>
      <c r="AG268" s="24" t="e">
        <f t="shared" si="66"/>
        <v>#N/A</v>
      </c>
    </row>
    <row r="269" spans="1:33" ht="17.25" thickBot="1" x14ac:dyDescent="0.3">
      <c r="A269" s="40"/>
      <c r="B269" s="41"/>
      <c r="C269" s="41"/>
      <c r="D269" s="42" t="s">
        <v>302</v>
      </c>
      <c r="E269" s="43" t="s">
        <v>303</v>
      </c>
      <c r="F269" s="43"/>
      <c r="G269" s="70">
        <f t="shared" si="57"/>
        <v>0</v>
      </c>
      <c r="H269" s="71">
        <v>0</v>
      </c>
      <c r="I269" s="70">
        <f t="shared" si="58"/>
        <v>0</v>
      </c>
      <c r="J269" s="71">
        <v>0</v>
      </c>
      <c r="K269" s="70">
        <f t="shared" si="59"/>
        <v>0</v>
      </c>
      <c r="L269" s="71">
        <v>0</v>
      </c>
      <c r="M269" s="70">
        <f t="shared" si="60"/>
        <v>0</v>
      </c>
      <c r="N269" s="53"/>
      <c r="O269" s="53">
        <f t="shared" si="63"/>
        <v>0</v>
      </c>
      <c r="P269" s="70">
        <f t="shared" si="61"/>
        <v>0</v>
      </c>
      <c r="Q269" s="70">
        <v>8199</v>
      </c>
      <c r="R269" s="55">
        <v>0</v>
      </c>
      <c r="S269" s="72"/>
      <c r="T269" s="72">
        <v>0</v>
      </c>
      <c r="U269" s="73">
        <v>0</v>
      </c>
      <c r="V269" s="73">
        <v>0</v>
      </c>
      <c r="W269" s="74">
        <v>0</v>
      </c>
      <c r="X269" s="130">
        <f t="shared" si="64"/>
        <v>0</v>
      </c>
      <c r="Y269" s="57"/>
      <c r="Z269" s="132">
        <f t="shared" si="65"/>
        <v>8199</v>
      </c>
      <c r="AA269" s="25"/>
      <c r="AB269" s="26"/>
      <c r="AC269" s="26"/>
      <c r="AD269" s="26"/>
      <c r="AE269" s="24"/>
      <c r="AF269" s="24" t="e">
        <f t="shared" si="62"/>
        <v>#N/A</v>
      </c>
      <c r="AG269" s="24" t="e">
        <f t="shared" si="66"/>
        <v>#N/A</v>
      </c>
    </row>
    <row r="270" spans="1:33" x14ac:dyDescent="0.2">
      <c r="Q270" s="1"/>
      <c r="U270" s="45"/>
      <c r="X270" s="46"/>
      <c r="Y270" s="46"/>
      <c r="AC270" s="26"/>
    </row>
    <row r="271" spans="1:33" x14ac:dyDescent="0.2">
      <c r="E271"/>
      <c r="F271"/>
      <c r="G271" s="47"/>
      <c r="I271" s="47"/>
      <c r="J271" s="47"/>
      <c r="K271" s="1"/>
      <c r="L271" s="48"/>
      <c r="M271" s="1"/>
      <c r="N271" s="1"/>
      <c r="O271" s="1"/>
      <c r="P271" s="1"/>
      <c r="X271" s="46"/>
      <c r="Y271" s="46"/>
    </row>
    <row r="272" spans="1:33" x14ac:dyDescent="0.2">
      <c r="E272"/>
      <c r="F272"/>
      <c r="X272" s="2"/>
      <c r="Y272" s="2"/>
    </row>
    <row r="273" spans="5:26" x14ac:dyDescent="0.2">
      <c r="E273"/>
      <c r="F273"/>
      <c r="X273" s="49"/>
      <c r="Y273" s="49"/>
    </row>
    <row r="274" spans="5:26" x14ac:dyDescent="0.2">
      <c r="E274"/>
      <c r="F274"/>
      <c r="X274" s="49"/>
      <c r="Y274" s="49"/>
    </row>
    <row r="275" spans="5:26" x14ac:dyDescent="0.2">
      <c r="E275"/>
      <c r="F275"/>
      <c r="X275" s="49"/>
      <c r="Y275" s="49"/>
      <c r="Z275" s="22"/>
    </row>
    <row r="276" spans="5:26" x14ac:dyDescent="0.2">
      <c r="E276"/>
      <c r="F276"/>
      <c r="X276" s="49"/>
      <c r="Y276" s="49"/>
    </row>
    <row r="277" spans="5:26" x14ac:dyDescent="0.2">
      <c r="E277"/>
      <c r="F277"/>
      <c r="X277" s="49"/>
      <c r="Y277" s="49"/>
    </row>
    <row r="278" spans="5:26" x14ac:dyDescent="0.2">
      <c r="E278"/>
      <c r="F278"/>
      <c r="X278" s="49"/>
      <c r="Y278" s="49"/>
    </row>
    <row r="279" spans="5:26" x14ac:dyDescent="0.2">
      <c r="E279"/>
      <c r="F279"/>
      <c r="X279" s="49"/>
      <c r="Y279" s="49"/>
    </row>
    <row r="280" spans="5:26" x14ac:dyDescent="0.2">
      <c r="E280"/>
      <c r="F280"/>
      <c r="X280" s="49"/>
      <c r="Y280" s="49"/>
    </row>
    <row r="281" spans="5:26" x14ac:dyDescent="0.2">
      <c r="E281"/>
      <c r="F281"/>
      <c r="X281" s="49"/>
      <c r="Y281" s="49"/>
    </row>
    <row r="282" spans="5:26" x14ac:dyDescent="0.2">
      <c r="E282"/>
      <c r="F282"/>
      <c r="X282" s="49"/>
      <c r="Y282" s="49"/>
    </row>
    <row r="283" spans="5:26" x14ac:dyDescent="0.2">
      <c r="E283"/>
      <c r="F283"/>
      <c r="X283" s="49"/>
      <c r="Y283" s="49"/>
    </row>
    <row r="284" spans="5:26" x14ac:dyDescent="0.2">
      <c r="E284"/>
      <c r="F284"/>
      <c r="X284" s="49"/>
      <c r="Y284" s="49"/>
    </row>
    <row r="285" spans="5:26" x14ac:dyDescent="0.2">
      <c r="E285"/>
      <c r="F285"/>
      <c r="X285" s="49"/>
      <c r="Y285" s="49"/>
    </row>
    <row r="286" spans="5:26" x14ac:dyDescent="0.2">
      <c r="X286" s="49"/>
      <c r="Y286" s="49"/>
    </row>
    <row r="287" spans="5:26" x14ac:dyDescent="0.2">
      <c r="X287" s="49"/>
      <c r="Y287" s="49"/>
    </row>
    <row r="288" spans="5:26" x14ac:dyDescent="0.2">
      <c r="X288" s="49"/>
      <c r="Y288" s="49"/>
    </row>
    <row r="289" spans="24:25" x14ac:dyDescent="0.2">
      <c r="X289" s="49"/>
      <c r="Y289" s="49"/>
    </row>
    <row r="290" spans="24:25" x14ac:dyDescent="0.2">
      <c r="X290" s="49"/>
      <c r="Y290" s="49"/>
    </row>
    <row r="291" spans="24:25" x14ac:dyDescent="0.2">
      <c r="X291" s="49"/>
      <c r="Y291" s="49"/>
    </row>
    <row r="292" spans="24:25" x14ac:dyDescent="0.2">
      <c r="X292" s="49"/>
      <c r="Y292" s="49"/>
    </row>
    <row r="293" spans="24:25" x14ac:dyDescent="0.2">
      <c r="X293" s="49"/>
      <c r="Y293" s="49"/>
    </row>
    <row r="294" spans="24:25" x14ac:dyDescent="0.2">
      <c r="X294" s="49"/>
      <c r="Y294" s="49"/>
    </row>
    <row r="295" spans="24:25" x14ac:dyDescent="0.2">
      <c r="X295" s="49"/>
      <c r="Y295" s="49"/>
    </row>
    <row r="296" spans="24:25" x14ac:dyDescent="0.2">
      <c r="X296" s="49"/>
      <c r="Y296" s="49"/>
    </row>
    <row r="297" spans="24:25" x14ac:dyDescent="0.2">
      <c r="X297" s="49"/>
      <c r="Y297" s="49"/>
    </row>
    <row r="298" spans="24:25" x14ac:dyDescent="0.2">
      <c r="X298" s="49"/>
      <c r="Y298" s="49"/>
    </row>
    <row r="299" spans="24:25" x14ac:dyDescent="0.2">
      <c r="X299" s="49"/>
      <c r="Y299" s="49"/>
    </row>
    <row r="300" spans="24:25" x14ac:dyDescent="0.2">
      <c r="X300" s="49"/>
      <c r="Y300" s="49"/>
    </row>
    <row r="301" spans="24:25" x14ac:dyDescent="0.2">
      <c r="X301" s="49"/>
      <c r="Y301" s="49"/>
    </row>
    <row r="302" spans="24:25" x14ac:dyDescent="0.2">
      <c r="X302" s="49"/>
      <c r="Y302" s="49"/>
    </row>
    <row r="303" spans="24:25" x14ac:dyDescent="0.2">
      <c r="X303" s="49"/>
      <c r="Y303" s="49"/>
    </row>
    <row r="304" spans="24:25" x14ac:dyDescent="0.2">
      <c r="X304" s="49"/>
      <c r="Y304" s="49"/>
    </row>
    <row r="305" spans="24:25" x14ac:dyDescent="0.2">
      <c r="X305" s="49"/>
      <c r="Y305" s="49"/>
    </row>
    <row r="306" spans="24:25" x14ac:dyDescent="0.2">
      <c r="X306" s="49"/>
      <c r="Y306" s="49"/>
    </row>
    <row r="307" spans="24:25" x14ac:dyDescent="0.2">
      <c r="X307" s="49"/>
      <c r="Y307" s="49"/>
    </row>
    <row r="308" spans="24:25" x14ac:dyDescent="0.2">
      <c r="X308" s="49"/>
      <c r="Y308" s="49"/>
    </row>
    <row r="309" spans="24:25" x14ac:dyDescent="0.2">
      <c r="X309" s="49"/>
      <c r="Y309" s="49"/>
    </row>
    <row r="310" spans="24:25" x14ac:dyDescent="0.2">
      <c r="X310" s="49"/>
      <c r="Y310" s="49"/>
    </row>
    <row r="311" spans="24:25" x14ac:dyDescent="0.2">
      <c r="X311" s="49"/>
      <c r="Y311" s="49"/>
    </row>
    <row r="312" spans="24:25" x14ac:dyDescent="0.2">
      <c r="X312" s="49"/>
      <c r="Y312" s="49"/>
    </row>
    <row r="313" spans="24:25" x14ac:dyDescent="0.2">
      <c r="X313" s="49"/>
      <c r="Y313" s="49"/>
    </row>
    <row r="314" spans="24:25" x14ac:dyDescent="0.2">
      <c r="X314" s="49"/>
      <c r="Y314" s="49"/>
    </row>
    <row r="315" spans="24:25" x14ac:dyDescent="0.2">
      <c r="X315" s="49"/>
      <c r="Y315" s="49"/>
    </row>
    <row r="316" spans="24:25" x14ac:dyDescent="0.2">
      <c r="X316" s="49"/>
      <c r="Y316" s="49"/>
    </row>
    <row r="317" spans="24:25" x14ac:dyDescent="0.2">
      <c r="X317" s="49"/>
      <c r="Y317" s="49"/>
    </row>
    <row r="318" spans="24:25" x14ac:dyDescent="0.2">
      <c r="X318" s="49"/>
      <c r="Y318" s="49"/>
    </row>
    <row r="319" spans="24:25" x14ac:dyDescent="0.2">
      <c r="X319" s="49"/>
      <c r="Y319" s="49"/>
    </row>
    <row r="320" spans="24:25" x14ac:dyDescent="0.2">
      <c r="X320" s="49"/>
      <c r="Y320" s="49"/>
    </row>
    <row r="321" spans="24:25" x14ac:dyDescent="0.2">
      <c r="X321" s="49"/>
      <c r="Y321" s="49"/>
    </row>
    <row r="322" spans="24:25" x14ac:dyDescent="0.2">
      <c r="X322" s="49"/>
      <c r="Y322" s="49"/>
    </row>
    <row r="323" spans="24:25" x14ac:dyDescent="0.2">
      <c r="X323" s="49"/>
      <c r="Y323" s="49"/>
    </row>
    <row r="324" spans="24:25" x14ac:dyDescent="0.2">
      <c r="X324" s="49"/>
      <c r="Y324" s="49"/>
    </row>
    <row r="325" spans="24:25" x14ac:dyDescent="0.2">
      <c r="X325" s="49"/>
      <c r="Y325" s="49"/>
    </row>
    <row r="326" spans="24:25" x14ac:dyDescent="0.2">
      <c r="X326" s="49"/>
      <c r="Y326" s="49"/>
    </row>
    <row r="327" spans="24:25" x14ac:dyDescent="0.2">
      <c r="X327" s="49"/>
      <c r="Y327" s="49"/>
    </row>
    <row r="328" spans="24:25" x14ac:dyDescent="0.2">
      <c r="X328" s="49"/>
      <c r="Y328" s="49"/>
    </row>
    <row r="329" spans="24:25" x14ac:dyDescent="0.2">
      <c r="X329" s="49"/>
      <c r="Y329" s="49"/>
    </row>
    <row r="330" spans="24:25" x14ac:dyDescent="0.2">
      <c r="X330" s="49"/>
      <c r="Y330" s="49"/>
    </row>
    <row r="331" spans="24:25" x14ac:dyDescent="0.2">
      <c r="X331" s="49"/>
      <c r="Y331" s="49"/>
    </row>
    <row r="332" spans="24:25" x14ac:dyDescent="0.2">
      <c r="X332" s="49"/>
      <c r="Y332" s="49"/>
    </row>
    <row r="333" spans="24:25" x14ac:dyDescent="0.2">
      <c r="X333" s="49"/>
      <c r="Y333" s="49"/>
    </row>
    <row r="334" spans="24:25" x14ac:dyDescent="0.2">
      <c r="X334" s="49"/>
      <c r="Y334" s="49"/>
    </row>
    <row r="335" spans="24:25" x14ac:dyDescent="0.2">
      <c r="X335" s="49"/>
      <c r="Y335" s="49"/>
    </row>
    <row r="336" spans="24:25" x14ac:dyDescent="0.2">
      <c r="X336" s="49"/>
      <c r="Y336" s="49"/>
    </row>
    <row r="337" spans="24:25" x14ac:dyDescent="0.2">
      <c r="X337" s="49"/>
      <c r="Y337" s="49"/>
    </row>
    <row r="338" spans="24:25" x14ac:dyDescent="0.2">
      <c r="X338" s="49"/>
      <c r="Y338" s="49"/>
    </row>
    <row r="339" spans="24:25" x14ac:dyDescent="0.2">
      <c r="X339" s="49"/>
      <c r="Y339" s="49"/>
    </row>
    <row r="340" spans="24:25" x14ac:dyDescent="0.2">
      <c r="X340" s="49"/>
      <c r="Y340" s="49"/>
    </row>
    <row r="341" spans="24:25" x14ac:dyDescent="0.2">
      <c r="X341" s="49"/>
      <c r="Y341" s="49"/>
    </row>
    <row r="342" spans="24:25" x14ac:dyDescent="0.2">
      <c r="X342" s="49"/>
      <c r="Y342" s="49"/>
    </row>
    <row r="343" spans="24:25" x14ac:dyDescent="0.2">
      <c r="X343" s="49"/>
      <c r="Y343" s="49"/>
    </row>
    <row r="344" spans="24:25" x14ac:dyDescent="0.2">
      <c r="X344" s="49"/>
      <c r="Y344" s="49"/>
    </row>
    <row r="345" spans="24:25" x14ac:dyDescent="0.2">
      <c r="X345" s="49"/>
      <c r="Y345" s="49"/>
    </row>
    <row r="346" spans="24:25" x14ac:dyDescent="0.2">
      <c r="X346" s="49"/>
      <c r="Y346" s="49"/>
    </row>
    <row r="347" spans="24:25" x14ac:dyDescent="0.2">
      <c r="X347" s="49"/>
      <c r="Y347" s="49"/>
    </row>
    <row r="348" spans="24:25" x14ac:dyDescent="0.2">
      <c r="X348" s="49"/>
      <c r="Y348" s="49"/>
    </row>
    <row r="349" spans="24:25" x14ac:dyDescent="0.2">
      <c r="X349" s="49"/>
      <c r="Y349" s="49"/>
    </row>
    <row r="350" spans="24:25" x14ac:dyDescent="0.2">
      <c r="X350" s="49"/>
      <c r="Y350" s="49"/>
    </row>
    <row r="351" spans="24:25" x14ac:dyDescent="0.2">
      <c r="X351" s="49"/>
      <c r="Y351" s="49"/>
    </row>
    <row r="352" spans="24:25" x14ac:dyDescent="0.2">
      <c r="X352" s="49"/>
      <c r="Y352" s="49"/>
    </row>
    <row r="353" spans="24:25" x14ac:dyDescent="0.2">
      <c r="X353" s="49"/>
      <c r="Y353" s="49"/>
    </row>
    <row r="354" spans="24:25" x14ac:dyDescent="0.2">
      <c r="X354" s="49"/>
      <c r="Y354" s="49"/>
    </row>
    <row r="355" spans="24:25" x14ac:dyDescent="0.2">
      <c r="X355" s="49"/>
      <c r="Y355" s="49"/>
    </row>
    <row r="356" spans="24:25" x14ac:dyDescent="0.2">
      <c r="X356" s="49"/>
      <c r="Y356" s="49"/>
    </row>
    <row r="357" spans="24:25" x14ac:dyDescent="0.2">
      <c r="X357" s="49"/>
      <c r="Y357" s="49"/>
    </row>
    <row r="358" spans="24:25" x14ac:dyDescent="0.2">
      <c r="X358" s="49"/>
      <c r="Y358" s="49"/>
    </row>
    <row r="359" spans="24:25" x14ac:dyDescent="0.2">
      <c r="X359" s="49"/>
      <c r="Y359" s="49"/>
    </row>
    <row r="360" spans="24:25" x14ac:dyDescent="0.2">
      <c r="X360" s="49"/>
      <c r="Y360" s="49"/>
    </row>
    <row r="361" spans="24:25" x14ac:dyDescent="0.2">
      <c r="X361" s="49"/>
      <c r="Y361" s="49"/>
    </row>
    <row r="362" spans="24:25" x14ac:dyDescent="0.2">
      <c r="X362" s="49"/>
      <c r="Y362" s="49"/>
    </row>
    <row r="363" spans="24:25" x14ac:dyDescent="0.2">
      <c r="X363" s="49"/>
      <c r="Y363" s="49"/>
    </row>
    <row r="364" spans="24:25" x14ac:dyDescent="0.2">
      <c r="X364" s="49"/>
      <c r="Y364" s="49"/>
    </row>
    <row r="365" spans="24:25" x14ac:dyDescent="0.2">
      <c r="X365" s="49"/>
      <c r="Y365" s="49"/>
    </row>
    <row r="366" spans="24:25" x14ac:dyDescent="0.2">
      <c r="X366" s="49"/>
      <c r="Y366" s="49"/>
    </row>
    <row r="367" spans="24:25" x14ac:dyDescent="0.2">
      <c r="X367" s="50"/>
      <c r="Y367" s="50"/>
    </row>
    <row r="368" spans="24:25" x14ac:dyDescent="0.2">
      <c r="X368" s="50"/>
      <c r="Y368" s="50"/>
    </row>
    <row r="369" spans="24:25" x14ac:dyDescent="0.2">
      <c r="X369" s="50"/>
      <c r="Y369" s="50"/>
    </row>
    <row r="370" spans="24:25" x14ac:dyDescent="0.2">
      <c r="X370" s="50"/>
      <c r="Y370" s="50"/>
    </row>
    <row r="371" spans="24:25" x14ac:dyDescent="0.2">
      <c r="X371" s="50"/>
      <c r="Y371" s="50"/>
    </row>
    <row r="372" spans="24:25" x14ac:dyDescent="0.2">
      <c r="X372" s="50"/>
      <c r="Y372" s="50"/>
    </row>
    <row r="373" spans="24:25" x14ac:dyDescent="0.2">
      <c r="X373" s="50"/>
      <c r="Y373" s="50"/>
    </row>
    <row r="374" spans="24:25" x14ac:dyDescent="0.2">
      <c r="X374" s="50"/>
      <c r="Y374" s="50"/>
    </row>
    <row r="375" spans="24:25" x14ac:dyDescent="0.2">
      <c r="X375" s="50"/>
      <c r="Y375" s="50"/>
    </row>
    <row r="376" spans="24:25" x14ac:dyDescent="0.2">
      <c r="X376" s="50"/>
      <c r="Y376" s="50"/>
    </row>
    <row r="377" spans="24:25" x14ac:dyDescent="0.2">
      <c r="X377" s="50"/>
      <c r="Y377" s="50"/>
    </row>
    <row r="378" spans="24:25" x14ac:dyDescent="0.2">
      <c r="X378" s="50"/>
      <c r="Y378" s="50"/>
    </row>
    <row r="379" spans="24:25" x14ac:dyDescent="0.2">
      <c r="X379" s="50"/>
      <c r="Y379" s="50"/>
    </row>
    <row r="380" spans="24:25" x14ac:dyDescent="0.2">
      <c r="X380" s="50"/>
      <c r="Y380" s="50"/>
    </row>
    <row r="381" spans="24:25" x14ac:dyDescent="0.2">
      <c r="X381" s="50"/>
      <c r="Y381" s="50"/>
    </row>
    <row r="382" spans="24:25" x14ac:dyDescent="0.2">
      <c r="X382" s="50"/>
      <c r="Y382" s="50"/>
    </row>
    <row r="383" spans="24:25" x14ac:dyDescent="0.2">
      <c r="X383" s="50"/>
      <c r="Y383" s="50"/>
    </row>
    <row r="384" spans="24:25" x14ac:dyDescent="0.2">
      <c r="X384" s="50"/>
      <c r="Y384" s="50"/>
    </row>
    <row r="385" spans="24:25" x14ac:dyDescent="0.2">
      <c r="X385" s="50"/>
      <c r="Y385" s="50"/>
    </row>
    <row r="386" spans="24:25" x14ac:dyDescent="0.2">
      <c r="X386" s="50"/>
      <c r="Y386" s="50"/>
    </row>
    <row r="387" spans="24:25" x14ac:dyDescent="0.2">
      <c r="X387" s="50"/>
      <c r="Y387" s="50"/>
    </row>
    <row r="388" spans="24:25" x14ac:dyDescent="0.2">
      <c r="X388" s="50"/>
      <c r="Y388" s="50"/>
    </row>
    <row r="389" spans="24:25" x14ac:dyDescent="0.2">
      <c r="X389" s="50"/>
      <c r="Y389" s="50"/>
    </row>
    <row r="390" spans="24:25" x14ac:dyDescent="0.2">
      <c r="X390" s="50"/>
      <c r="Y390" s="50"/>
    </row>
    <row r="391" spans="24:25" x14ac:dyDescent="0.2">
      <c r="X391" s="50"/>
      <c r="Y391" s="50"/>
    </row>
    <row r="392" spans="24:25" x14ac:dyDescent="0.2">
      <c r="X392" s="50"/>
      <c r="Y392" s="50"/>
    </row>
    <row r="393" spans="24:25" x14ac:dyDescent="0.2">
      <c r="X393" s="50"/>
      <c r="Y393" s="50"/>
    </row>
    <row r="394" spans="24:25" x14ac:dyDescent="0.2">
      <c r="X394" s="50"/>
      <c r="Y394" s="50"/>
    </row>
    <row r="395" spans="24:25" x14ac:dyDescent="0.2">
      <c r="X395" s="50"/>
      <c r="Y395" s="50"/>
    </row>
    <row r="396" spans="24:25" x14ac:dyDescent="0.2">
      <c r="X396" s="50"/>
      <c r="Y396" s="50"/>
    </row>
    <row r="397" spans="24:25" x14ac:dyDescent="0.2">
      <c r="X397" s="50"/>
      <c r="Y397" s="50"/>
    </row>
    <row r="398" spans="24:25" x14ac:dyDescent="0.2">
      <c r="X398" s="50"/>
      <c r="Y398" s="50"/>
    </row>
    <row r="399" spans="24:25" x14ac:dyDescent="0.2">
      <c r="X399" s="50"/>
      <c r="Y399" s="50"/>
    </row>
    <row r="400" spans="24:25" x14ac:dyDescent="0.2">
      <c r="X400" s="50"/>
      <c r="Y400" s="50"/>
    </row>
    <row r="401" spans="24:25" x14ac:dyDescent="0.2">
      <c r="X401" s="50"/>
      <c r="Y401" s="50"/>
    </row>
    <row r="402" spans="24:25" x14ac:dyDescent="0.2">
      <c r="X402" s="50"/>
      <c r="Y402" s="50"/>
    </row>
    <row r="403" spans="24:25" x14ac:dyDescent="0.2">
      <c r="X403" s="50"/>
      <c r="Y403" s="50"/>
    </row>
    <row r="404" spans="24:25" x14ac:dyDescent="0.2">
      <c r="X404" s="50"/>
      <c r="Y404" s="50"/>
    </row>
    <row r="405" spans="24:25" x14ac:dyDescent="0.2">
      <c r="X405" s="50"/>
      <c r="Y405" s="50"/>
    </row>
    <row r="406" spans="24:25" x14ac:dyDescent="0.2">
      <c r="X406" s="50"/>
      <c r="Y406" s="50"/>
    </row>
    <row r="407" spans="24:25" x14ac:dyDescent="0.2">
      <c r="X407" s="50"/>
      <c r="Y407" s="50"/>
    </row>
    <row r="408" spans="24:25" x14ac:dyDescent="0.2">
      <c r="X408" s="50"/>
      <c r="Y408" s="50"/>
    </row>
    <row r="409" spans="24:25" x14ac:dyDescent="0.2">
      <c r="X409" s="50"/>
      <c r="Y409" s="50"/>
    </row>
    <row r="410" spans="24:25" x14ac:dyDescent="0.2">
      <c r="X410" s="50"/>
      <c r="Y410" s="50"/>
    </row>
    <row r="411" spans="24:25" x14ac:dyDescent="0.2">
      <c r="X411" s="50"/>
      <c r="Y411" s="50"/>
    </row>
    <row r="412" spans="24:25" x14ac:dyDescent="0.2">
      <c r="X412" s="50"/>
      <c r="Y412" s="50"/>
    </row>
    <row r="413" spans="24:25" x14ac:dyDescent="0.2">
      <c r="X413" s="50"/>
      <c r="Y413" s="50"/>
    </row>
    <row r="414" spans="24:25" x14ac:dyDescent="0.2">
      <c r="X414" s="50"/>
      <c r="Y414" s="50"/>
    </row>
    <row r="415" spans="24:25" x14ac:dyDescent="0.2">
      <c r="X415" s="50"/>
      <c r="Y415" s="50"/>
    </row>
    <row r="416" spans="24:25" x14ac:dyDescent="0.2">
      <c r="X416" s="50"/>
      <c r="Y416" s="50"/>
    </row>
    <row r="417" spans="24:25" x14ac:dyDescent="0.2">
      <c r="X417" s="50"/>
      <c r="Y417" s="50"/>
    </row>
    <row r="418" spans="24:25" x14ac:dyDescent="0.2">
      <c r="X418" s="50"/>
      <c r="Y418" s="50"/>
    </row>
    <row r="419" spans="24:25" x14ac:dyDescent="0.2">
      <c r="X419" s="50"/>
      <c r="Y419" s="50"/>
    </row>
    <row r="420" spans="24:25" x14ac:dyDescent="0.2">
      <c r="X420" s="50"/>
      <c r="Y420" s="50"/>
    </row>
    <row r="421" spans="24:25" x14ac:dyDescent="0.2">
      <c r="X421" s="50"/>
      <c r="Y421" s="50"/>
    </row>
    <row r="422" spans="24:25" x14ac:dyDescent="0.2">
      <c r="X422" s="50"/>
      <c r="Y422" s="50"/>
    </row>
    <row r="423" spans="24:25" x14ac:dyDescent="0.2">
      <c r="X423" s="50"/>
      <c r="Y423" s="50"/>
    </row>
    <row r="424" spans="24:25" x14ac:dyDescent="0.2">
      <c r="X424" s="50"/>
      <c r="Y424" s="50"/>
    </row>
    <row r="425" spans="24:25" x14ac:dyDescent="0.2">
      <c r="X425" s="50"/>
      <c r="Y425" s="50"/>
    </row>
    <row r="426" spans="24:25" x14ac:dyDescent="0.2">
      <c r="X426" s="50"/>
      <c r="Y426" s="50"/>
    </row>
    <row r="427" spans="24:25" x14ac:dyDescent="0.2">
      <c r="X427" s="50"/>
      <c r="Y427" s="50"/>
    </row>
    <row r="428" spans="24:25" x14ac:dyDescent="0.2">
      <c r="X428" s="50"/>
      <c r="Y428" s="50"/>
    </row>
    <row r="429" spans="24:25" x14ac:dyDescent="0.2">
      <c r="X429" s="50"/>
      <c r="Y429" s="50"/>
    </row>
    <row r="430" spans="24:25" x14ac:dyDescent="0.2">
      <c r="X430" s="50"/>
      <c r="Y430" s="50"/>
    </row>
    <row r="431" spans="24:25" x14ac:dyDescent="0.2">
      <c r="X431" s="50"/>
      <c r="Y431" s="50"/>
    </row>
    <row r="432" spans="24:25" x14ac:dyDescent="0.2">
      <c r="X432" s="50"/>
      <c r="Y432" s="50"/>
    </row>
    <row r="433" spans="24:25" x14ac:dyDescent="0.2">
      <c r="X433" s="50"/>
      <c r="Y433" s="50"/>
    </row>
    <row r="434" spans="24:25" x14ac:dyDescent="0.2">
      <c r="X434" s="50"/>
      <c r="Y434" s="50"/>
    </row>
    <row r="435" spans="24:25" x14ac:dyDescent="0.2">
      <c r="X435" s="50"/>
      <c r="Y435" s="50"/>
    </row>
    <row r="436" spans="24:25" x14ac:dyDescent="0.2">
      <c r="X436" s="50"/>
      <c r="Y436" s="50"/>
    </row>
    <row r="437" spans="24:25" x14ac:dyDescent="0.2">
      <c r="X437" s="50"/>
      <c r="Y437" s="50"/>
    </row>
    <row r="438" spans="24:25" x14ac:dyDescent="0.2">
      <c r="X438" s="50"/>
      <c r="Y438" s="50"/>
    </row>
    <row r="439" spans="24:25" x14ac:dyDescent="0.2">
      <c r="X439" s="50"/>
      <c r="Y439" s="50"/>
    </row>
    <row r="440" spans="24:25" x14ac:dyDescent="0.2">
      <c r="X440" s="50"/>
      <c r="Y440" s="50"/>
    </row>
    <row r="441" spans="24:25" x14ac:dyDescent="0.2">
      <c r="X441" s="50"/>
      <c r="Y441" s="50"/>
    </row>
    <row r="442" spans="24:25" x14ac:dyDescent="0.2">
      <c r="X442" s="50"/>
      <c r="Y442" s="50"/>
    </row>
    <row r="443" spans="24:25" x14ac:dyDescent="0.2">
      <c r="X443" s="50"/>
      <c r="Y443" s="50"/>
    </row>
    <row r="444" spans="24:25" x14ac:dyDescent="0.2">
      <c r="X444" s="50"/>
      <c r="Y444" s="50"/>
    </row>
    <row r="445" spans="24:25" x14ac:dyDescent="0.2">
      <c r="X445" s="50"/>
      <c r="Y445" s="50"/>
    </row>
    <row r="446" spans="24:25" x14ac:dyDescent="0.2">
      <c r="X446" s="50"/>
      <c r="Y446" s="50"/>
    </row>
    <row r="447" spans="24:25" x14ac:dyDescent="0.2">
      <c r="X447" s="50"/>
      <c r="Y447" s="50"/>
    </row>
    <row r="448" spans="24:25" x14ac:dyDescent="0.2">
      <c r="X448" s="50"/>
      <c r="Y448" s="50"/>
    </row>
    <row r="449" spans="24:25" x14ac:dyDescent="0.2">
      <c r="X449" s="50"/>
      <c r="Y449" s="50"/>
    </row>
    <row r="450" spans="24:25" x14ac:dyDescent="0.2">
      <c r="X450" s="50"/>
      <c r="Y450" s="50"/>
    </row>
    <row r="451" spans="24:25" x14ac:dyDescent="0.2">
      <c r="X451" s="50"/>
      <c r="Y451" s="50"/>
    </row>
    <row r="452" spans="24:25" x14ac:dyDescent="0.2">
      <c r="X452" s="50"/>
      <c r="Y452" s="50"/>
    </row>
    <row r="453" spans="24:25" x14ac:dyDescent="0.2">
      <c r="X453" s="50"/>
      <c r="Y453" s="50"/>
    </row>
    <row r="454" spans="24:25" x14ac:dyDescent="0.2">
      <c r="X454" s="50"/>
      <c r="Y454" s="50"/>
    </row>
    <row r="455" spans="24:25" x14ac:dyDescent="0.2">
      <c r="X455" s="50"/>
      <c r="Y455" s="50"/>
    </row>
    <row r="456" spans="24:25" x14ac:dyDescent="0.2">
      <c r="X456" s="50"/>
      <c r="Y456" s="50"/>
    </row>
    <row r="457" spans="24:25" x14ac:dyDescent="0.2">
      <c r="X457" s="50"/>
      <c r="Y457" s="50"/>
    </row>
    <row r="458" spans="24:25" x14ac:dyDescent="0.2">
      <c r="X458" s="50"/>
      <c r="Y458" s="50"/>
    </row>
    <row r="459" spans="24:25" x14ac:dyDescent="0.2">
      <c r="X459" s="50"/>
      <c r="Y459" s="50"/>
    </row>
    <row r="460" spans="24:25" x14ac:dyDescent="0.2">
      <c r="X460" s="50"/>
      <c r="Y460" s="50"/>
    </row>
    <row r="461" spans="24:25" x14ac:dyDescent="0.2">
      <c r="X461" s="50"/>
      <c r="Y461" s="50"/>
    </row>
    <row r="462" spans="24:25" x14ac:dyDescent="0.2">
      <c r="X462" s="50"/>
      <c r="Y462" s="50"/>
    </row>
    <row r="463" spans="24:25" x14ac:dyDescent="0.2">
      <c r="X463" s="50"/>
      <c r="Y463" s="50"/>
    </row>
    <row r="464" spans="24:25" x14ac:dyDescent="0.2">
      <c r="X464" s="50"/>
      <c r="Y464" s="50"/>
    </row>
    <row r="465" spans="24:25" x14ac:dyDescent="0.2">
      <c r="X465" s="50"/>
      <c r="Y465" s="50"/>
    </row>
    <row r="466" spans="24:25" x14ac:dyDescent="0.2">
      <c r="X466" s="50"/>
      <c r="Y466" s="50"/>
    </row>
    <row r="467" spans="24:25" x14ac:dyDescent="0.2">
      <c r="X467" s="50"/>
      <c r="Y467" s="50"/>
    </row>
    <row r="468" spans="24:25" x14ac:dyDescent="0.2">
      <c r="X468" s="50"/>
      <c r="Y468" s="50"/>
    </row>
    <row r="469" spans="24:25" x14ac:dyDescent="0.2">
      <c r="X469" s="50"/>
      <c r="Y469" s="50"/>
    </row>
    <row r="470" spans="24:25" x14ac:dyDescent="0.2">
      <c r="X470" s="50"/>
      <c r="Y470" s="50"/>
    </row>
    <row r="471" spans="24:25" x14ac:dyDescent="0.2">
      <c r="X471" s="50"/>
      <c r="Y471" s="50"/>
    </row>
    <row r="472" spans="24:25" x14ac:dyDescent="0.2">
      <c r="X472" s="50"/>
      <c r="Y472" s="50"/>
    </row>
    <row r="473" spans="24:25" x14ac:dyDescent="0.2">
      <c r="X473" s="50"/>
      <c r="Y473" s="50"/>
    </row>
    <row r="474" spans="24:25" x14ac:dyDescent="0.2">
      <c r="X474" s="50"/>
      <c r="Y474" s="50"/>
    </row>
    <row r="475" spans="24:25" x14ac:dyDescent="0.2">
      <c r="X475" s="50"/>
      <c r="Y475" s="50"/>
    </row>
    <row r="476" spans="24:25" x14ac:dyDescent="0.2">
      <c r="X476" s="50"/>
      <c r="Y476" s="50"/>
    </row>
    <row r="477" spans="24:25" x14ac:dyDescent="0.2">
      <c r="X477" s="50"/>
      <c r="Y477" s="50"/>
    </row>
    <row r="478" spans="24:25" x14ac:dyDescent="0.2">
      <c r="X478" s="50"/>
      <c r="Y478" s="50"/>
    </row>
  </sheetData>
  <autoFilter ref="E8:AE269" xr:uid="{00000000-0001-0000-0C00-000000000000}"/>
  <mergeCells count="19">
    <mergeCell ref="X3:X5"/>
    <mergeCell ref="Z3:Z5"/>
    <mergeCell ref="S5:S6"/>
    <mergeCell ref="N3:O3"/>
    <mergeCell ref="P3:P5"/>
    <mergeCell ref="R3:R5"/>
    <mergeCell ref="S3:T4"/>
    <mergeCell ref="V3:V5"/>
    <mergeCell ref="W3:W5"/>
    <mergeCell ref="D2:E5"/>
    <mergeCell ref="F2:P2"/>
    <mergeCell ref="Q2:Q5"/>
    <mergeCell ref="R2:T2"/>
    <mergeCell ref="U2:U5"/>
    <mergeCell ref="V2:W2"/>
    <mergeCell ref="F3:G3"/>
    <mergeCell ref="H3:I3"/>
    <mergeCell ref="J3:K3"/>
    <mergeCell ref="L3:M3"/>
  </mergeCells>
  <printOptions horizontalCentered="1" verticalCentered="1"/>
  <pageMargins left="0.25" right="0.25" top="0.75" bottom="0.75" header="0.3" footer="0.3"/>
  <pageSetup scale="30" fitToHeight="0" orientation="landscape" r:id="rId1"/>
  <headerFooter>
    <oddHeader>&amp;C
&amp;G</oddHeader>
    <oddFooter>&amp;C&amp;9page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FY2026 Muni Rpt (2)</vt:lpstr>
      <vt:lpstr>Sheet2</vt:lpstr>
      <vt:lpstr>FY2026 Muni Rpt</vt:lpstr>
      <vt:lpstr>'FY2026 Muni Rpt'!Print_Area</vt:lpstr>
      <vt:lpstr>'FY2026 Muni Rpt (2)'!Print_Area</vt:lpstr>
      <vt:lpstr>'FY2026 Muni Rpt'!Print_Titles</vt:lpstr>
      <vt:lpstr>'FY2026 Muni Rpt (2)'!Print_Titles</vt:lpstr>
    </vt:vector>
  </TitlesOfParts>
  <Company>State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Manganiello, Mark</dc:creator>
  <cp:lastModifiedBy>Manganiello, Mark</cp:lastModifiedBy>
  <cp:lastPrinted>2025-01-31T16:29:48Z</cp:lastPrinted>
  <dcterms:created xsi:type="dcterms:W3CDTF">2024-11-13T01:17:43Z</dcterms:created>
  <dcterms:modified xsi:type="dcterms:W3CDTF">2025-01-31T16:30:02Z</dcterms:modified>
</cp:coreProperties>
</file>